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VRN" sheetId="1" r:id="rId1"/>
    <sheet name="VzorPolozky" sheetId="10" state="hidden" r:id="rId2"/>
    <sheet name="VRN" sheetId="12" r:id="rId3"/>
    <sheet name="Pokyny pro vyplnění" sheetId="11" r:id="rId4"/>
  </sheets>
  <externalReferences>
    <externalReference r:id="rId5"/>
  </externalReferences>
  <definedNames>
    <definedName name="CelkemDPHVypocet" localSheetId="0">'K.L. - VRN'!$H$41</definedName>
    <definedName name="CenaCelkem">'K.L. - VRN'!$G$30</definedName>
    <definedName name="CenaCelkemBezDPH">'K.L. - VRN'!$G$29</definedName>
    <definedName name="CenaCelkemVypocet" localSheetId="0">'K.L. - VRN'!$I$41</definedName>
    <definedName name="cisloobjektu">'K.L. - VRN'!$C$3</definedName>
    <definedName name="CisloRozpoctu">'[1]Krycí list'!$C$2</definedName>
    <definedName name="CisloStavby" localSheetId="0">'K.L. - VRN'!$C$2</definedName>
    <definedName name="cislostavby">'[1]Krycí list'!$A$7</definedName>
    <definedName name="CisloStavebnihoRozpoctu">'K.L. - VRN'!$D$4</definedName>
    <definedName name="dadresa">'K.L. - VRN'!$D$12:$G$12</definedName>
    <definedName name="DIČ" localSheetId="0">'K.L. - VRN'!$I$12</definedName>
    <definedName name="dmisto">'K.L. - VRN'!$D$13:$G$13</definedName>
    <definedName name="DPHSni">'K.L. - VRN'!$G$25</definedName>
    <definedName name="DPHZakl">'K.L. - VRN'!$G$27</definedName>
    <definedName name="dpsc" localSheetId="0">'K.L. - VRN'!$C$13</definedName>
    <definedName name="IČO" localSheetId="0">'K.L. - VRN'!$I$11</definedName>
    <definedName name="Mena">'K.L. - VRN'!$J$30</definedName>
    <definedName name="MistoStavby">'K.L. - VRN'!$D$4</definedName>
    <definedName name="nazevobjektu">'K.L. - VRN'!$D$3</definedName>
    <definedName name="NazevRozpoctu">'[1]Krycí list'!$D$2</definedName>
    <definedName name="NazevStavby" localSheetId="0">'K.L. - VRN'!$D$2</definedName>
    <definedName name="nazevstavby">'[1]Krycí list'!$C$7</definedName>
    <definedName name="NazevStavebnihoRozpoctu">'K.L. - VRN'!$E$4</definedName>
    <definedName name="oadresa">'K.L. - VRN'!$D$6</definedName>
    <definedName name="Objednatel" localSheetId="0">'K.L. - VRN'!$D$5</definedName>
    <definedName name="Objekt" localSheetId="0">'K.L. - VRN'!$B$39</definedName>
    <definedName name="_xlnm.Print_Area" localSheetId="0">'K.L. - VRN'!$A$1:$J$49</definedName>
    <definedName name="_xlnm.Print_Area" localSheetId="2">VRN!$A$1:$U$52</definedName>
    <definedName name="odic" localSheetId="0">'K.L. - VRN'!$I$6</definedName>
    <definedName name="oico" localSheetId="0">'K.L. - VRN'!$I$5</definedName>
    <definedName name="omisto" localSheetId="0">'K.L. - VRN'!$D$7</definedName>
    <definedName name="onazev" localSheetId="0">'K.L. - VRN'!$D$6</definedName>
    <definedName name="opsc" localSheetId="0">'K.L. - VRN'!$C$7</definedName>
    <definedName name="padresa">'K.L. - VRN'!$D$9</definedName>
    <definedName name="pdic">'K.L. - VRN'!$I$9</definedName>
    <definedName name="pico">'K.L. - VRN'!$I$8</definedName>
    <definedName name="pmisto">'K.L. - VRN'!$D$10</definedName>
    <definedName name="PocetMJ">#REF!</definedName>
    <definedName name="PoptavkaID">'K.L. - VRN'!$A$1</definedName>
    <definedName name="pPSC">'K.L. - VRN'!$C$10</definedName>
    <definedName name="Projektant">'K.L. - VRN'!$D$8</definedName>
    <definedName name="SazbaDPH1" localSheetId="0">'K.L. - VRN'!$E$24</definedName>
    <definedName name="SazbaDPH1">'[1]Krycí list'!$C$30</definedName>
    <definedName name="SazbaDPH2" localSheetId="0">'K.L.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VRN'!$D$14</definedName>
    <definedName name="Z_B7E7C763_C459_487D_8ABA_5CFDDFBD5A84_.wvu.Cols" localSheetId="0" hidden="1">'K.L. - VRN'!$A:$A</definedName>
    <definedName name="Z_B7E7C763_C459_487D_8ABA_5CFDDFBD5A84_.wvu.PrintArea" localSheetId="0" hidden="1">'K.L. - VRN'!$B$1:$J$37</definedName>
    <definedName name="ZakladDPHSni">'K.L. - VRN'!$G$24</definedName>
    <definedName name="ZakladDPHSniVypocet" localSheetId="0">'K.L. - VRN'!$F$41</definedName>
    <definedName name="ZakladDPHZakl">'K.L. - VRN'!$G$26</definedName>
    <definedName name="ZakladDPHZaklVypocet" localSheetId="0">'K.L. - VRN'!$G$41</definedName>
    <definedName name="ZaObjednatele">'K.L. - VRN'!$G$35</definedName>
    <definedName name="Zaokrouhleni">'K.L. - VRN'!$G$28</definedName>
    <definedName name="ZaZhotovitele">'K.L. - VRN'!$D$35</definedName>
    <definedName name="Zhotovitel">'K.L. - VRN'!$D$11:$G$11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6" i="12"/>
  <c r="G26" i="12" s="1"/>
  <c r="M26" i="12" s="1"/>
  <c r="I26" i="12"/>
  <c r="K26" i="12"/>
  <c r="O26" i="12"/>
  <c r="Q26" i="12"/>
  <c r="U26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I21" i="1"/>
  <c r="I19" i="1"/>
  <c r="I18" i="1"/>
  <c r="I17" i="1"/>
  <c r="F41" i="1"/>
  <c r="G41" i="1"/>
  <c r="H40" i="1"/>
  <c r="H41" i="1" s="1"/>
  <c r="J29" i="1"/>
  <c r="J27" i="1"/>
  <c r="G39" i="1"/>
  <c r="F39" i="1"/>
  <c r="H33" i="1"/>
  <c r="J24" i="1"/>
  <c r="J25" i="1"/>
  <c r="J26" i="1"/>
  <c r="J28" i="1"/>
  <c r="E25" i="1"/>
  <c r="E27" i="1"/>
  <c r="Q8" i="12" l="1"/>
  <c r="O8" i="12"/>
  <c r="K8" i="12"/>
  <c r="I8" i="12"/>
  <c r="U8" i="12"/>
  <c r="G29" i="1"/>
  <c r="G8" i="12"/>
  <c r="I48" i="1" s="1"/>
  <c r="M9" i="12"/>
  <c r="M8" i="12" s="1"/>
  <c r="I40" i="1"/>
  <c r="I41" i="1" s="1"/>
  <c r="J40" i="1" s="1"/>
  <c r="J41" i="1" s="1"/>
  <c r="I20" i="1" l="1"/>
  <c r="I22" i="1" s="1"/>
  <c r="G26" i="1" s="1"/>
  <c r="I49" i="1"/>
  <c r="G25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<sst xmlns="http://schemas.openxmlformats.org/spreadsheetml/2006/main" count="253" uniqueCount="157">
  <si>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</si>
  <si>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</si>
  <si>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</si>
  <si>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</si>
  <si>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</si>
  <si>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</si>
  <si>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</si>
  <si>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</si>
  <si>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</si>
  <si>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</si>
  <si>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</si>
  <si>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</si>
  <si>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</si>
  <si>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</si>
  <si>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</si>
  <si>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</si>
  <si>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</si>
  <si>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</si>
  <si>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</si>
  <si>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</si>
  <si>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</si>
  <si>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</si>
  <si>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</si>
  <si>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</si>
  <si>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</si>
  <si>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</si>
  <si>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</si>
  <si>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</si>
  <si>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</si>
  <si>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</si>
  <si>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</si>
  <si>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</si>
  <si>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</si>
  <si>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</si>
  <si>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</si>
  <si>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</si>
  <si>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</si>
  <si>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</si>
  <si>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</si>
  <si>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</si>
  <si>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</si>
  <si>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</si>
  <si>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</si>
  <si>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Centrální shromaždiště odpadu PKN, VRN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</si>
  <si>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</si>
  <si>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</si>
  <si>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</si>
  <si>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</si>
  <si>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</si>
  <si>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</si>
  <si>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</si>
  <si>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</si>
  <si>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</si>
  <si>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</si>
  <si>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</si>
  <si>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</si>
  <si>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</si>
  <si>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</si>
  <si>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</si>
  <si>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</si>
  <si>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</si>
  <si>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</si>
  <si>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</si>
  <si>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</si>
  <si>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</si>
  <si>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</si>
  <si>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</si>
  <si>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</si>
  <si>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</si>
  <si>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</si>
  <si>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</si>
  <si>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</si>
  <si>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</si>
  <si>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</si>
  <si>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</si>
  <si>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</si>
  <si>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</si>
  <si>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</si>
  <si>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</si>
  <si>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</si>
  <si>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 11-1020.R</t>
  </si>
  <si>
    <t>Vypracování dok. skut. provedení stavby (DSPS), kompletační činnost</t>
  </si>
  <si>
    <t>Soubor</t>
  </si>
  <si>
    <t>POL99_0</t>
  </si>
  <si>
    <t>004 11-100.R</t>
  </si>
  <si>
    <t>Vypracování dílenské (výrobní) dokumentace, kompletační činnost</t>
  </si>
  <si>
    <t>005 12-1010.R</t>
  </si>
  <si>
    <t>Vybudování zařízení staveniště a jeho provoz, (skládky, buňky, sociálky apod.)</t>
  </si>
  <si>
    <t>005 12-1030.R</t>
  </si>
  <si>
    <t>Odstranění zařízení staveniště</t>
  </si>
  <si>
    <t>005 12-1020.R</t>
  </si>
  <si>
    <t>Vybudování oplocení a informačních cedulí, (příkazové a informační tabule, výstrahy apod.)</t>
  </si>
  <si>
    <t>005 12-1040.R</t>
  </si>
  <si>
    <t>Odstranění oplocení a informačních cedulí</t>
  </si>
  <si>
    <t>005111021R</t>
  </si>
  <si>
    <t>Vytyčení inženýrských sítí</t>
  </si>
  <si>
    <t>POL1_0</t>
  </si>
  <si>
    <t>005211020R</t>
  </si>
  <si>
    <t>Ochrana stávaj. inženýrských sítí na staveništi</t>
  </si>
  <si>
    <t>005 12-2020.R</t>
  </si>
  <si>
    <t xml:space="preserve">Silniční, železniční či kolejový provoz  </t>
  </si>
  <si>
    <t>005211025R</t>
  </si>
  <si>
    <t>Zvýšená ochrana inženýrských sítí při stavbě, ochranné pásmo</t>
  </si>
  <si>
    <t>Začátek provozního součtu</t>
  </si>
  <si>
    <t>VV</t>
  </si>
  <si>
    <t xml:space="preserve">  Zvýšená ochrana inženýrských sítí z důvodu jejich ochranných pásem:</t>
  </si>
  <si>
    <t xml:space="preserve">  Viz výkres číslo: TZ, půdorysy a řezy:</t>
  </si>
  <si>
    <t xml:space="preserve">  Ochrana podzemního plynovodu DN 300:1</t>
  </si>
  <si>
    <t xml:space="preserve">  Ochrana podzemního vodovodu 225:1</t>
  </si>
  <si>
    <t>Konec provozního součtu</t>
  </si>
  <si>
    <t>Výpočet:1</t>
  </si>
  <si>
    <t>005- Rpol.01</t>
  </si>
  <si>
    <t>Přesun materiálů a hmot v rámci areálu, dle pokynů investora</t>
  </si>
  <si>
    <t xml:space="preserve">  Přesun vybouraných materiálů a hmot v rámci areálu dle pokynů investora:</t>
  </si>
  <si>
    <t xml:space="preserve">  Jedná se o - obrubníky:1</t>
  </si>
  <si>
    <t xml:space="preserve">  - betonová zámková dlažba:1</t>
  </si>
  <si>
    <t>005- Rpol.02</t>
  </si>
  <si>
    <t>Demontáž a opětovná montáž dlaždic chodníku, před vrátnicí</t>
  </si>
  <si>
    <t>005 12-2010.R</t>
  </si>
  <si>
    <t>Provoz objednatele (investora)</t>
  </si>
  <si>
    <t>005 12-4010.R</t>
  </si>
  <si>
    <t>Koordinační činnost na staveništi i mimo něj</t>
  </si>
  <si>
    <t>005- Rpol.03</t>
  </si>
  <si>
    <t>Ztížené podmínky při bouracích prací</t>
  </si>
  <si>
    <t xml:space="preserve">  Ztížené podmínky při bouracích prací. Specifikace viz níže:</t>
  </si>
  <si>
    <t xml:space="preserve">  Rozebrání a ruční výkopové práce z důvodu plynovodního potrubí STL OC DN 300:1</t>
  </si>
  <si>
    <t xml:space="preserve">  Zajištění, případné přeložení kabelů CETIN + SITEL v chráničce:1</t>
  </si>
  <si>
    <t>005211080R</t>
  </si>
  <si>
    <t xml:space="preserve">Bezpečnostní a hygienická opatření na staveništi </t>
  </si>
  <si>
    <t>005241020R</t>
  </si>
  <si>
    <t>Geodetické zaměření skutečného provedení, kompletační činnost</t>
  </si>
  <si>
    <t>005 21-1030.R</t>
  </si>
  <si>
    <t xml:space="preserve">Dočasná dopravní opatření </t>
  </si>
  <si>
    <t>005 21-1040.R</t>
  </si>
  <si>
    <t xml:space="preserve">Užívání veřejných ploch a prostranství  </t>
  </si>
  <si>
    <t>005 - Rpol.04</t>
  </si>
  <si>
    <t>Uvedení veškerých ploch do původního stavu, plochy dotčené realizací stavby</t>
  </si>
  <si>
    <t>005 - Rpol.05</t>
  </si>
  <si>
    <t>Zajištění dodávek energií a médií, (voda, elektro apod.)</t>
  </si>
  <si>
    <t/>
  </si>
  <si>
    <t>END</t>
  </si>
  <si>
    <t>Centrální shromaždiště odpadu PKN</t>
  </si>
  <si>
    <t>Položkový rozpočet - výkaz výměr</t>
  </si>
  <si>
    <t>Č:</t>
  </si>
  <si>
    <t>Vedlejší rozpočtové náklady</t>
  </si>
  <si>
    <t>Pardubicích</t>
  </si>
  <si>
    <t>CODE spol. s r.o.</t>
  </si>
  <si>
    <t>Na Vrtálně 84</t>
  </si>
  <si>
    <t>49286960</t>
  </si>
  <si>
    <t>CZ49286960</t>
  </si>
  <si>
    <t>Nemocnice Pardubického kraje, a.s.</t>
  </si>
  <si>
    <t>Kyjevská 44</t>
  </si>
  <si>
    <t>53203</t>
  </si>
  <si>
    <t>27520536</t>
  </si>
  <si>
    <t>CZ27520536</t>
  </si>
  <si>
    <t>Krycí list - Vedlejší rozpočtové náklady, výkaz výměr</t>
  </si>
  <si>
    <t>Bc. Richard Hradský, Sezemická 1352, Pardubice 53003, IČ:06960553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</si>
</sst>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54" xfId="0" applyFill="1" applyBorder="1" applyAlignment="1" applyProtection="1">
      <alignment vertical="top"/>
    </xf>
    <xf numFmtId="17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4" fontId="16" fillId="0" borderId="39" xfId="0" applyNumberFormat="1" applyFont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8" borderId="15" xfId="0" applyNumberFormat="1" applyFont="1" applyFill="1" applyBorder="1" applyAlignment="1" applyProtection="1">
      <alignment horizontal="right" vertical="center" indent="1"/>
    </xf>
    <xf numFmtId="4" fontId="11" fillId="8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6" borderId="21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7" borderId="0" xfId="0" applyFont="1" applyFill="1" applyBorder="1" applyAlignment="1" applyProtection="1">
      <alignment horizontal="left" vertical="top"/>
      <protection locked="0"/>
    </xf>
    <xf numFmtId="0" fontId="8" fillId="7" borderId="2" xfId="0" applyFont="1" applyFill="1" applyBorder="1" applyAlignment="1" applyProtection="1">
      <alignment horizontal="left" vertical="top"/>
      <protection locked="0"/>
    </xf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25" sqref="N25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237" customWidth="1"/>
    <col min="8" max="8" width="12.7109375" style="18" customWidth="1"/>
    <col min="9" max="9" width="12.7109375" style="237" customWidth="1"/>
    <col min="10" max="10" width="6.7109375" style="237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86" t="s">
        <v>35</v>
      </c>
      <c r="B1" s="87" t="s">
        <v>155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90"/>
      <c r="B2" s="91" t="s">
        <v>39</v>
      </c>
      <c r="C2" s="92"/>
      <c r="D2" s="93" t="s">
        <v>141</v>
      </c>
      <c r="E2" s="94"/>
      <c r="F2" s="94"/>
      <c r="G2" s="94"/>
      <c r="H2" s="94"/>
      <c r="I2" s="94"/>
      <c r="J2" s="95"/>
      <c r="O2" s="96"/>
    </row>
    <row r="3" spans="1:15" ht="23.25" hidden="1" customHeight="1" x14ac:dyDescent="0.2">
      <c r="A3" s="90"/>
      <c r="B3" s="97" t="s">
        <v>41</v>
      </c>
      <c r="C3" s="98"/>
      <c r="D3" s="99"/>
      <c r="E3" s="100"/>
      <c r="F3" s="100"/>
      <c r="G3" s="100"/>
      <c r="H3" s="100"/>
      <c r="I3" s="100"/>
      <c r="J3" s="101"/>
    </row>
    <row r="4" spans="1:15" ht="23.25" hidden="1" customHeight="1" x14ac:dyDescent="0.2">
      <c r="A4" s="90"/>
      <c r="B4" s="102" t="s">
        <v>42</v>
      </c>
      <c r="C4" s="103"/>
      <c r="D4" s="104"/>
      <c r="E4" s="104"/>
      <c r="F4" s="105"/>
      <c r="G4" s="106"/>
      <c r="H4" s="105"/>
      <c r="I4" s="106"/>
      <c r="J4" s="107"/>
    </row>
    <row r="5" spans="1:15" ht="24" customHeight="1" x14ac:dyDescent="0.2">
      <c r="A5" s="90"/>
      <c r="B5" s="108" t="s">
        <v>20</v>
      </c>
      <c r="C5" s="109"/>
      <c r="D5" s="110" t="s">
        <v>150</v>
      </c>
      <c r="E5" s="111"/>
      <c r="F5" s="111"/>
      <c r="G5" s="111"/>
      <c r="H5" s="112" t="s">
        <v>32</v>
      </c>
      <c r="I5" s="110" t="s">
        <v>153</v>
      </c>
      <c r="J5" s="113"/>
    </row>
    <row r="6" spans="1:15" ht="15.75" customHeight="1" x14ac:dyDescent="0.2">
      <c r="A6" s="90"/>
      <c r="B6" s="114"/>
      <c r="C6" s="111"/>
      <c r="D6" s="110" t="s">
        <v>151</v>
      </c>
      <c r="E6" s="111"/>
      <c r="F6" s="111"/>
      <c r="G6" s="111"/>
      <c r="H6" s="112" t="s">
        <v>33</v>
      </c>
      <c r="I6" s="110" t="s">
        <v>154</v>
      </c>
      <c r="J6" s="113"/>
    </row>
    <row r="7" spans="1:15" ht="15.75" customHeight="1" x14ac:dyDescent="0.2">
      <c r="A7" s="90"/>
      <c r="B7" s="115"/>
      <c r="C7" s="116" t="s">
        <v>152</v>
      </c>
      <c r="D7" s="117" t="s">
        <v>44</v>
      </c>
      <c r="E7" s="118"/>
      <c r="F7" s="118"/>
      <c r="G7" s="118"/>
      <c r="H7" s="119"/>
      <c r="I7" s="118"/>
      <c r="J7" s="120"/>
    </row>
    <row r="8" spans="1:15" ht="24" hidden="1" customHeight="1" x14ac:dyDescent="0.2">
      <c r="A8" s="90"/>
      <c r="B8" s="108" t="s">
        <v>18</v>
      </c>
      <c r="C8" s="109"/>
      <c r="D8" s="121"/>
      <c r="E8" s="109"/>
      <c r="F8" s="109"/>
      <c r="G8" s="122"/>
      <c r="H8" s="112" t="s">
        <v>32</v>
      </c>
      <c r="I8" s="123"/>
      <c r="J8" s="113"/>
    </row>
    <row r="9" spans="1:15" ht="15.75" hidden="1" customHeight="1" x14ac:dyDescent="0.2">
      <c r="A9" s="90"/>
      <c r="B9" s="90"/>
      <c r="C9" s="109"/>
      <c r="D9" s="121"/>
      <c r="E9" s="109"/>
      <c r="F9" s="109"/>
      <c r="G9" s="122"/>
      <c r="H9" s="112" t="s">
        <v>33</v>
      </c>
      <c r="I9" s="123"/>
      <c r="J9" s="113"/>
    </row>
    <row r="10" spans="1:15" ht="15.75" hidden="1" customHeight="1" x14ac:dyDescent="0.2">
      <c r="A10" s="90"/>
      <c r="B10" s="124"/>
      <c r="C10" s="125"/>
      <c r="D10" s="126"/>
      <c r="E10" s="127"/>
      <c r="F10" s="127"/>
      <c r="G10" s="128"/>
      <c r="H10" s="128"/>
      <c r="I10" s="129"/>
      <c r="J10" s="120"/>
    </row>
    <row r="11" spans="1:15" ht="24" customHeight="1" x14ac:dyDescent="0.2">
      <c r="A11" s="90"/>
      <c r="B11" s="108" t="s">
        <v>18</v>
      </c>
      <c r="C11" s="109"/>
      <c r="D11" s="130" t="s">
        <v>146</v>
      </c>
      <c r="E11" s="130"/>
      <c r="F11" s="130"/>
      <c r="G11" s="130"/>
      <c r="H11" s="112" t="s">
        <v>32</v>
      </c>
      <c r="I11" s="131" t="s">
        <v>148</v>
      </c>
      <c r="J11" s="113"/>
    </row>
    <row r="12" spans="1:15" ht="15.75" customHeight="1" x14ac:dyDescent="0.2">
      <c r="A12" s="90"/>
      <c r="B12" s="114"/>
      <c r="C12" s="111"/>
      <c r="D12" s="132" t="s">
        <v>147</v>
      </c>
      <c r="E12" s="132"/>
      <c r="F12" s="132"/>
      <c r="G12" s="132"/>
      <c r="H12" s="112" t="s">
        <v>33</v>
      </c>
      <c r="I12" s="131" t="s">
        <v>149</v>
      </c>
      <c r="J12" s="113"/>
    </row>
    <row r="13" spans="1:15" ht="15.75" customHeight="1" x14ac:dyDescent="0.2">
      <c r="A13" s="90"/>
      <c r="B13" s="115"/>
      <c r="C13" s="133" t="s">
        <v>45</v>
      </c>
      <c r="D13" s="134" t="s">
        <v>44</v>
      </c>
      <c r="E13" s="134"/>
      <c r="F13" s="134"/>
      <c r="G13" s="134"/>
      <c r="H13" s="135"/>
      <c r="I13" s="118"/>
      <c r="J13" s="120"/>
    </row>
    <row r="14" spans="1:15" ht="24" hidden="1" customHeight="1" x14ac:dyDescent="0.2">
      <c r="A14" s="90"/>
      <c r="B14" s="136" t="s">
        <v>19</v>
      </c>
      <c r="C14" s="137"/>
      <c r="D14" s="138"/>
      <c r="E14" s="139"/>
      <c r="F14" s="139"/>
      <c r="G14" s="139"/>
      <c r="H14" s="140"/>
      <c r="I14" s="139"/>
      <c r="J14" s="141"/>
    </row>
    <row r="15" spans="1:15" ht="18" customHeight="1" x14ac:dyDescent="0.2">
      <c r="A15" s="90"/>
      <c r="B15" s="142" t="s">
        <v>19</v>
      </c>
      <c r="C15" s="143"/>
      <c r="D15" s="258" t="s">
        <v>156</v>
      </c>
      <c r="E15" s="258"/>
      <c r="F15" s="258"/>
      <c r="G15" s="258"/>
      <c r="H15" s="258"/>
      <c r="I15" s="258"/>
      <c r="J15" s="259"/>
    </row>
    <row r="16" spans="1:15" ht="32.25" customHeight="1" x14ac:dyDescent="0.2">
      <c r="A16" s="90"/>
      <c r="B16" s="124" t="s">
        <v>30</v>
      </c>
      <c r="C16" s="144"/>
      <c r="D16" s="128"/>
      <c r="E16" s="145"/>
      <c r="F16" s="145"/>
      <c r="G16" s="146"/>
      <c r="H16" s="146"/>
      <c r="I16" s="146" t="s">
        <v>27</v>
      </c>
      <c r="J16" s="147"/>
    </row>
    <row r="17" spans="1:10" ht="23.25" customHeight="1" x14ac:dyDescent="0.2">
      <c r="A17" s="148" t="s">
        <v>22</v>
      </c>
      <c r="B17" s="149" t="s">
        <v>22</v>
      </c>
      <c r="C17" s="150"/>
      <c r="D17" s="151"/>
      <c r="E17" s="152"/>
      <c r="F17" s="153"/>
      <c r="G17" s="152"/>
      <c r="H17" s="153"/>
      <c r="I17" s="152">
        <f>SUMIF(F48:F48,A17,I48:I48)+SUMIF(F48:F48,"PSU",I48:I48)</f>
        <v>0</v>
      </c>
      <c r="J17" s="154"/>
    </row>
    <row r="18" spans="1:10" ht="23.25" customHeight="1" x14ac:dyDescent="0.2">
      <c r="A18" s="148" t="s">
        <v>23</v>
      </c>
      <c r="B18" s="149" t="s">
        <v>23</v>
      </c>
      <c r="C18" s="150"/>
      <c r="D18" s="151"/>
      <c r="E18" s="152"/>
      <c r="F18" s="153"/>
      <c r="G18" s="152"/>
      <c r="H18" s="153"/>
      <c r="I18" s="152">
        <f>SUMIF(F48:F48,A18,I48:I48)</f>
        <v>0</v>
      </c>
      <c r="J18" s="154"/>
    </row>
    <row r="19" spans="1:10" ht="23.25" customHeight="1" x14ac:dyDescent="0.2">
      <c r="A19" s="148" t="s">
        <v>24</v>
      </c>
      <c r="B19" s="149" t="s">
        <v>24</v>
      </c>
      <c r="C19" s="150"/>
      <c r="D19" s="151"/>
      <c r="E19" s="152"/>
      <c r="F19" s="153"/>
      <c r="G19" s="152"/>
      <c r="H19" s="153"/>
      <c r="I19" s="152">
        <f>SUMIF(F48:F48,A19,I48:I48)</f>
        <v>0</v>
      </c>
      <c r="J19" s="154"/>
    </row>
    <row r="20" spans="1:10" ht="23.25" customHeight="1" x14ac:dyDescent="0.2">
      <c r="A20" s="148" t="s">
        <v>51</v>
      </c>
      <c r="B20" s="149" t="s">
        <v>25</v>
      </c>
      <c r="C20" s="150"/>
      <c r="D20" s="151"/>
      <c r="E20" s="152"/>
      <c r="F20" s="153"/>
      <c r="G20" s="152"/>
      <c r="H20" s="153"/>
      <c r="I20" s="155">
        <f>SUMIF(F48:F48,A20,I48:I48)</f>
        <v>0</v>
      </c>
      <c r="J20" s="156"/>
    </row>
    <row r="21" spans="1:10" ht="23.25" customHeight="1" x14ac:dyDescent="0.2">
      <c r="A21" s="148" t="s">
        <v>52</v>
      </c>
      <c r="B21" s="149" t="s">
        <v>26</v>
      </c>
      <c r="C21" s="150"/>
      <c r="D21" s="151"/>
      <c r="E21" s="152"/>
      <c r="F21" s="153"/>
      <c r="G21" s="152"/>
      <c r="H21" s="153"/>
      <c r="I21" s="152">
        <f>SUMIF(F48:F48,A21,I48:I48)</f>
        <v>0</v>
      </c>
      <c r="J21" s="154"/>
    </row>
    <row r="22" spans="1:10" ht="23.25" customHeight="1" x14ac:dyDescent="0.2">
      <c r="A22" s="90"/>
      <c r="B22" s="157" t="s">
        <v>27</v>
      </c>
      <c r="C22" s="158"/>
      <c r="D22" s="159"/>
      <c r="E22" s="160"/>
      <c r="F22" s="161"/>
      <c r="G22" s="160"/>
      <c r="H22" s="161"/>
      <c r="I22" s="162">
        <f>SUM(I17:J21)</f>
        <v>0</v>
      </c>
      <c r="J22" s="163"/>
    </row>
    <row r="23" spans="1:10" ht="33" customHeight="1" x14ac:dyDescent="0.2">
      <c r="A23" s="90"/>
      <c r="B23" s="164" t="s">
        <v>31</v>
      </c>
      <c r="C23" s="150"/>
      <c r="D23" s="151"/>
      <c r="E23" s="165"/>
      <c r="F23" s="166"/>
      <c r="G23" s="167"/>
      <c r="H23" s="167"/>
      <c r="I23" s="167"/>
      <c r="J23" s="168"/>
    </row>
    <row r="24" spans="1:10" ht="23.25" customHeight="1" x14ac:dyDescent="0.2">
      <c r="A24" s="90"/>
      <c r="B24" s="169" t="s">
        <v>11</v>
      </c>
      <c r="C24" s="150"/>
      <c r="D24" s="151"/>
      <c r="E24" s="170">
        <v>15</v>
      </c>
      <c r="F24" s="166" t="s">
        <v>0</v>
      </c>
      <c r="G24" s="171">
        <v>0</v>
      </c>
      <c r="H24" s="172"/>
      <c r="I24" s="172"/>
      <c r="J24" s="168" t="str">
        <f t="shared" ref="J24:J29" si="0">Mena</f>
        <v>CZK</v>
      </c>
    </row>
    <row r="25" spans="1:10" ht="23.25" customHeight="1" x14ac:dyDescent="0.2">
      <c r="A25" s="90"/>
      <c r="B25" s="169" t="s">
        <v>12</v>
      </c>
      <c r="C25" s="150"/>
      <c r="D25" s="151"/>
      <c r="E25" s="170">
        <f>SazbaDPH1</f>
        <v>15</v>
      </c>
      <c r="F25" s="166" t="s">
        <v>0</v>
      </c>
      <c r="G25" s="173">
        <f>ZakladDPHSni*SazbaDPH1/100</f>
        <v>0</v>
      </c>
      <c r="H25" s="174"/>
      <c r="I25" s="174"/>
      <c r="J25" s="168" t="str">
        <f t="shared" si="0"/>
        <v>CZK</v>
      </c>
    </row>
    <row r="26" spans="1:10" ht="23.25" customHeight="1" x14ac:dyDescent="0.2">
      <c r="A26" s="90"/>
      <c r="B26" s="169" t="s">
        <v>13</v>
      </c>
      <c r="C26" s="150"/>
      <c r="D26" s="151"/>
      <c r="E26" s="170">
        <v>21</v>
      </c>
      <c r="F26" s="166" t="s">
        <v>0</v>
      </c>
      <c r="G26" s="171">
        <f>SUM(I22)</f>
        <v>0</v>
      </c>
      <c r="H26" s="172"/>
      <c r="I26" s="172"/>
      <c r="J26" s="168" t="str">
        <f t="shared" si="0"/>
        <v>CZK</v>
      </c>
    </row>
    <row r="27" spans="1:10" ht="23.25" customHeight="1" x14ac:dyDescent="0.2">
      <c r="A27" s="90"/>
      <c r="B27" s="175" t="s">
        <v>14</v>
      </c>
      <c r="C27" s="176"/>
      <c r="D27" s="177"/>
      <c r="E27" s="178">
        <f>SazbaDPH2</f>
        <v>21</v>
      </c>
      <c r="F27" s="179" t="s">
        <v>0</v>
      </c>
      <c r="G27" s="180">
        <f>ZakladDPHZakl*SazbaDPH2/100</f>
        <v>0</v>
      </c>
      <c r="H27" s="181"/>
      <c r="I27" s="181"/>
      <c r="J27" s="182" t="str">
        <f t="shared" si="0"/>
        <v>CZK</v>
      </c>
    </row>
    <row r="28" spans="1:10" ht="23.25" customHeight="1" thickBot="1" x14ac:dyDescent="0.25">
      <c r="A28" s="90"/>
      <c r="B28" s="183" t="s">
        <v>4</v>
      </c>
      <c r="C28" s="184"/>
      <c r="D28" s="185"/>
      <c r="E28" s="184"/>
      <c r="F28" s="186"/>
      <c r="G28" s="187">
        <f>CenaCelkem-DPHZakl-ZakladDPHZakl</f>
        <v>0</v>
      </c>
      <c r="H28" s="187"/>
      <c r="I28" s="187"/>
      <c r="J28" s="188" t="str">
        <f t="shared" si="0"/>
        <v>CZK</v>
      </c>
    </row>
    <row r="29" spans="1:10" ht="27.75" hidden="1" customHeight="1" thickBot="1" x14ac:dyDescent="0.25">
      <c r="A29" s="90"/>
      <c r="B29" s="189" t="s">
        <v>21</v>
      </c>
      <c r="C29" s="190"/>
      <c r="D29" s="190"/>
      <c r="E29" s="191"/>
      <c r="F29" s="192"/>
      <c r="G29" s="193" t="e">
        <f>ZakladDPHSniVypocet+ZakladDPHZaklVypocet</f>
        <v>#REF!</v>
      </c>
      <c r="H29" s="193"/>
      <c r="I29" s="193"/>
      <c r="J29" s="194" t="str">
        <f t="shared" si="0"/>
        <v>CZK</v>
      </c>
    </row>
    <row r="30" spans="1:10" ht="27.75" customHeight="1" thickBot="1" x14ac:dyDescent="0.25">
      <c r="A30" s="90"/>
      <c r="B30" s="189" t="s">
        <v>34</v>
      </c>
      <c r="C30" s="195"/>
      <c r="D30" s="195"/>
      <c r="E30" s="195"/>
      <c r="F30" s="195"/>
      <c r="G30" s="196">
        <f>ROUND(SUM(ZakladDPHZakl+DPHZakl),0)</f>
        <v>0</v>
      </c>
      <c r="H30" s="196"/>
      <c r="I30" s="196"/>
      <c r="J30" s="197" t="s">
        <v>48</v>
      </c>
    </row>
    <row r="31" spans="1:10" ht="12.75" customHeight="1" x14ac:dyDescent="0.2">
      <c r="A31" s="90"/>
      <c r="B31" s="90"/>
      <c r="C31" s="109"/>
      <c r="D31" s="109"/>
      <c r="E31" s="109"/>
      <c r="F31" s="109"/>
      <c r="G31" s="122"/>
      <c r="H31" s="109"/>
      <c r="I31" s="122"/>
      <c r="J31" s="198"/>
    </row>
    <row r="32" spans="1:10" ht="30" customHeight="1" x14ac:dyDescent="0.2">
      <c r="A32" s="90"/>
      <c r="B32" s="90"/>
      <c r="C32" s="109"/>
      <c r="D32" s="109"/>
      <c r="E32" s="109"/>
      <c r="F32" s="109"/>
      <c r="G32" s="122"/>
      <c r="H32" s="109"/>
      <c r="I32" s="122"/>
      <c r="J32" s="198"/>
    </row>
    <row r="33" spans="1:10" ht="18.75" customHeight="1" x14ac:dyDescent="0.2">
      <c r="A33" s="90"/>
      <c r="B33" s="199"/>
      <c r="C33" s="200" t="s">
        <v>10</v>
      </c>
      <c r="D33" s="260" t="s">
        <v>145</v>
      </c>
      <c r="E33" s="201"/>
      <c r="F33" s="200" t="s">
        <v>9</v>
      </c>
      <c r="G33" s="201"/>
      <c r="H33" s="261">
        <f ca="1">TODAY()</f>
        <v>45209</v>
      </c>
      <c r="I33" s="201"/>
      <c r="J33" s="198"/>
    </row>
    <row r="34" spans="1:10" ht="47.25" customHeight="1" x14ac:dyDescent="0.2">
      <c r="A34" s="90"/>
      <c r="B34" s="90"/>
      <c r="C34" s="109"/>
      <c r="D34" s="109"/>
      <c r="E34" s="109"/>
      <c r="F34" s="109"/>
      <c r="G34" s="122"/>
      <c r="H34" s="109"/>
      <c r="I34" s="122"/>
      <c r="J34" s="198"/>
    </row>
    <row r="35" spans="1:10" s="206" customFormat="1" ht="18.75" customHeight="1" x14ac:dyDescent="0.2">
      <c r="A35" s="202"/>
      <c r="B35" s="202"/>
      <c r="C35" s="203"/>
      <c r="D35" s="204"/>
      <c r="E35" s="204"/>
      <c r="F35" s="203"/>
      <c r="G35" s="204"/>
      <c r="H35" s="204"/>
      <c r="I35" s="204"/>
      <c r="J35" s="205"/>
    </row>
    <row r="36" spans="1:10" ht="12.75" customHeight="1" x14ac:dyDescent="0.2">
      <c r="A36" s="90"/>
      <c r="B36" s="90"/>
      <c r="C36" s="109"/>
      <c r="D36" s="207" t="s">
        <v>2</v>
      </c>
      <c r="E36" s="207"/>
      <c r="F36" s="109"/>
      <c r="G36" s="122"/>
      <c r="H36" s="208" t="s">
        <v>3</v>
      </c>
      <c r="I36" s="122"/>
      <c r="J36" s="198"/>
    </row>
    <row r="37" spans="1:10" ht="13.5" customHeight="1" thickBot="1" x14ac:dyDescent="0.25">
      <c r="A37" s="209"/>
      <c r="B37" s="209"/>
      <c r="C37" s="210"/>
      <c r="D37" s="210"/>
      <c r="E37" s="210"/>
      <c r="F37" s="210"/>
      <c r="G37" s="211"/>
      <c r="H37" s="210"/>
      <c r="I37" s="211"/>
      <c r="J37" s="212"/>
    </row>
    <row r="38" spans="1:10" ht="27" hidden="1" customHeight="1" x14ac:dyDescent="0.25">
      <c r="B38" s="213" t="s">
        <v>15</v>
      </c>
      <c r="C38" s="214"/>
      <c r="D38" s="214"/>
      <c r="E38" s="214"/>
      <c r="F38" s="215"/>
      <c r="G38" s="215"/>
      <c r="H38" s="215"/>
      <c r="I38" s="215"/>
      <c r="J38" s="214"/>
    </row>
    <row r="39" spans="1:10" ht="25.5" hidden="1" customHeight="1" x14ac:dyDescent="0.2">
      <c r="A39" s="216" t="s">
        <v>36</v>
      </c>
      <c r="B39" s="217" t="s">
        <v>16</v>
      </c>
      <c r="C39" s="218" t="s">
        <v>5</v>
      </c>
      <c r="D39" s="219"/>
      <c r="E39" s="219"/>
      <c r="F39" s="220" t="str">
        <f>B24</f>
        <v>Základ pro sníženou DPH</v>
      </c>
      <c r="G39" s="220" t="str">
        <f>B26</f>
        <v>Základ pro základní DPH</v>
      </c>
      <c r="H39" s="221" t="s">
        <v>17</v>
      </c>
      <c r="I39" s="221" t="s">
        <v>1</v>
      </c>
      <c r="J39" s="222" t="s">
        <v>0</v>
      </c>
    </row>
    <row r="40" spans="1:10" ht="25.5" hidden="1" customHeight="1" x14ac:dyDescent="0.2">
      <c r="A40" s="216">
        <v>1</v>
      </c>
      <c r="B40" s="223" t="s">
        <v>46</v>
      </c>
      <c r="C40" s="224" t="s">
        <v>43</v>
      </c>
      <c r="D40" s="225"/>
      <c r="E40" s="225"/>
      <c r="F40" s="226" t="e">
        <f>VRN!#REF!</f>
        <v>#REF!</v>
      </c>
      <c r="G40" s="227" t="e">
        <f>VRN!#REF!</f>
        <v>#REF!</v>
      </c>
      <c r="H40" s="228" t="e">
        <f>(F40*SazbaDPH1/100)+(G40*SazbaDPH2/100)</f>
        <v>#REF!</v>
      </c>
      <c r="I40" s="228" t="e">
        <f>F40+G40+H40</f>
        <v>#REF!</v>
      </c>
      <c r="J40" s="229" t="e">
        <f>IF(CenaCelkemVypocet=0,"",I40/CenaCelkemVypocet*100)</f>
        <v>#REF!</v>
      </c>
    </row>
    <row r="41" spans="1:10" ht="25.5" hidden="1" customHeight="1" x14ac:dyDescent="0.2">
      <c r="A41" s="216"/>
      <c r="B41" s="230" t="s">
        <v>47</v>
      </c>
      <c r="C41" s="231"/>
      <c r="D41" s="231"/>
      <c r="E41" s="232"/>
      <c r="F41" s="233" t="e">
        <f>SUMIF(A40:A40,"=1",F40:F40)</f>
        <v>#REF!</v>
      </c>
      <c r="G41" s="234" t="e">
        <f>SUMIF(A40:A40,"=1",G40:G40)</f>
        <v>#REF!</v>
      </c>
      <c r="H41" s="234" t="e">
        <f>SUMIF(A40:A40,"=1",H40:H40)</f>
        <v>#REF!</v>
      </c>
      <c r="I41" s="234" t="e">
        <f>SUMIF(A40:A40,"=1",I40:I40)</f>
        <v>#REF!</v>
      </c>
      <c r="J41" s="235" t="e">
        <f>SUMIF(A40:A40,"=1",J40:J40)</f>
        <v>#REF!</v>
      </c>
    </row>
    <row r="45" spans="1:10" ht="15.75" x14ac:dyDescent="0.25">
      <c r="B45" s="236" t="s">
        <v>49</v>
      </c>
    </row>
    <row r="47" spans="1:10" ht="25.5" customHeight="1" x14ac:dyDescent="0.2">
      <c r="A47" s="238"/>
      <c r="B47" s="239" t="s">
        <v>16</v>
      </c>
      <c r="C47" s="239" t="s">
        <v>5</v>
      </c>
      <c r="D47" s="240"/>
      <c r="E47" s="240"/>
      <c r="F47" s="241" t="s">
        <v>50</v>
      </c>
      <c r="G47" s="241"/>
      <c r="H47" s="241"/>
      <c r="I47" s="242" t="s">
        <v>27</v>
      </c>
      <c r="J47" s="242"/>
    </row>
    <row r="48" spans="1:10" ht="25.5" customHeight="1" x14ac:dyDescent="0.2">
      <c r="A48" s="243"/>
      <c r="B48" s="244" t="s">
        <v>51</v>
      </c>
      <c r="C48" s="245" t="s">
        <v>25</v>
      </c>
      <c r="D48" s="246"/>
      <c r="E48" s="246"/>
      <c r="F48" s="247" t="s">
        <v>51</v>
      </c>
      <c r="G48" s="248"/>
      <c r="H48" s="248"/>
      <c r="I48" s="249">
        <f>VRN!G8</f>
        <v>0</v>
      </c>
      <c r="J48" s="249"/>
    </row>
    <row r="49" spans="1:10" ht="25.5" customHeight="1" x14ac:dyDescent="0.2">
      <c r="A49" s="250"/>
      <c r="B49" s="251" t="s">
        <v>1</v>
      </c>
      <c r="C49" s="251"/>
      <c r="D49" s="252"/>
      <c r="E49" s="252"/>
      <c r="F49" s="253"/>
      <c r="G49" s="254"/>
      <c r="H49" s="254"/>
      <c r="I49" s="255">
        <f>I48</f>
        <v>0</v>
      </c>
      <c r="J49" s="255"/>
    </row>
    <row r="50" spans="1:10" x14ac:dyDescent="0.2">
      <c r="F50" s="256"/>
      <c r="G50" s="257"/>
      <c r="H50" s="256"/>
      <c r="I50" s="257"/>
      <c r="J50" s="257"/>
    </row>
    <row r="51" spans="1:10" x14ac:dyDescent="0.2">
      <c r="F51" s="256"/>
      <c r="G51" s="257"/>
      <c r="H51" s="256"/>
      <c r="I51" s="257"/>
      <c r="J51" s="257"/>
    </row>
    <row r="52" spans="1:10" x14ac:dyDescent="0.2">
      <c r="F52" s="256"/>
      <c r="G52" s="257"/>
      <c r="H52" s="256"/>
      <c r="I52" s="257"/>
      <c r="J52" s="257"/>
    </row>
  </sheetData>
  <sheetProtection password="C15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49:J49"/>
    <mergeCell ref="D15:J15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40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7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8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2"/>
  <sheetViews>
    <sheetView workbookViewId="0">
      <selection activeCell="Z10" sqref="Z10"/>
    </sheetView>
  </sheetViews>
  <sheetFormatPr defaultRowHeight="12.75" outlineLevelRow="1" x14ac:dyDescent="0.2"/>
  <cols>
    <col min="1" max="1" width="4.28515625" style="18" customWidth="1"/>
    <col min="2" max="2" width="14.42578125" style="33" customWidth="1"/>
    <col min="3" max="3" width="38.28515625" style="33" customWidth="1"/>
    <col min="4" max="4" width="4.5703125" style="18" customWidth="1"/>
    <col min="5" max="5" width="10.5703125" style="18" customWidth="1"/>
    <col min="6" max="6" width="9.85546875" style="81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 x14ac:dyDescent="0.25">
      <c r="A1" s="16" t="s">
        <v>142</v>
      </c>
      <c r="B1" s="16"/>
      <c r="C1" s="16"/>
      <c r="D1" s="16"/>
      <c r="E1" s="16"/>
      <c r="F1" s="77"/>
      <c r="G1" s="17"/>
      <c r="AE1" s="18" t="s">
        <v>54</v>
      </c>
    </row>
    <row r="2" spans="1:60" ht="24.95" customHeight="1" x14ac:dyDescent="0.2">
      <c r="A2" s="19" t="s">
        <v>53</v>
      </c>
      <c r="B2" s="20"/>
      <c r="C2" s="20" t="s">
        <v>141</v>
      </c>
      <c r="D2" s="21"/>
      <c r="E2" s="21"/>
      <c r="F2" s="78"/>
      <c r="G2" s="22"/>
      <c r="AE2" s="18" t="s">
        <v>55</v>
      </c>
    </row>
    <row r="3" spans="1:60" ht="24.95" hidden="1" customHeight="1" x14ac:dyDescent="0.2">
      <c r="A3" s="23" t="s">
        <v>7</v>
      </c>
      <c r="B3" s="24"/>
      <c r="C3" s="24"/>
      <c r="D3" s="25"/>
      <c r="E3" s="25"/>
      <c r="F3" s="79"/>
      <c r="G3" s="26"/>
      <c r="AE3" s="18" t="s">
        <v>56</v>
      </c>
    </row>
    <row r="4" spans="1:60" ht="24.95" hidden="1" customHeight="1" x14ac:dyDescent="0.2">
      <c r="A4" s="23" t="s">
        <v>8</v>
      </c>
      <c r="B4" s="24"/>
      <c r="C4" s="24"/>
      <c r="D4" s="25"/>
      <c r="E4" s="25"/>
      <c r="F4" s="79"/>
      <c r="G4" s="26"/>
      <c r="AE4" s="18" t="s">
        <v>57</v>
      </c>
    </row>
    <row r="5" spans="1:60" ht="12.75" hidden="1" customHeight="1" x14ac:dyDescent="0.2">
      <c r="A5" s="27" t="s">
        <v>58</v>
      </c>
      <c r="B5" s="28"/>
      <c r="C5" s="29"/>
      <c r="D5" s="30"/>
      <c r="E5" s="30"/>
      <c r="F5" s="80"/>
      <c r="G5" s="31"/>
      <c r="AE5" s="18" t="s">
        <v>59</v>
      </c>
    </row>
    <row r="6" spans="1:60" ht="24" customHeight="1" x14ac:dyDescent="0.2">
      <c r="A6" s="32" t="s">
        <v>143</v>
      </c>
      <c r="C6" s="34" t="s">
        <v>144</v>
      </c>
      <c r="N6" s="35"/>
    </row>
    <row r="7" spans="1:60" ht="38.25" x14ac:dyDescent="0.2">
      <c r="A7" s="36" t="s">
        <v>60</v>
      </c>
      <c r="B7" s="37" t="s">
        <v>61</v>
      </c>
      <c r="C7" s="37" t="s">
        <v>62</v>
      </c>
      <c r="D7" s="36" t="s">
        <v>63</v>
      </c>
      <c r="E7" s="36" t="s">
        <v>64</v>
      </c>
      <c r="F7" s="82" t="s">
        <v>65</v>
      </c>
      <c r="G7" s="38" t="s">
        <v>27</v>
      </c>
      <c r="H7" s="39" t="s">
        <v>28</v>
      </c>
      <c r="I7" s="39" t="s">
        <v>66</v>
      </c>
      <c r="J7" s="39" t="s">
        <v>29</v>
      </c>
      <c r="K7" s="39" t="s">
        <v>67</v>
      </c>
      <c r="L7" s="39" t="s">
        <v>68</v>
      </c>
      <c r="M7" s="39" t="s">
        <v>69</v>
      </c>
      <c r="N7" s="39" t="s">
        <v>70</v>
      </c>
      <c r="O7" s="39" t="s">
        <v>71</v>
      </c>
      <c r="P7" s="39" t="s">
        <v>72</v>
      </c>
      <c r="Q7" s="39" t="s">
        <v>73</v>
      </c>
      <c r="R7" s="39" t="s">
        <v>74</v>
      </c>
      <c r="S7" s="39" t="s">
        <v>75</v>
      </c>
      <c r="T7" s="39" t="s">
        <v>76</v>
      </c>
      <c r="U7" s="40" t="s">
        <v>77</v>
      </c>
    </row>
    <row r="8" spans="1:60" x14ac:dyDescent="0.2">
      <c r="A8" s="41" t="s">
        <v>78</v>
      </c>
      <c r="B8" s="42" t="s">
        <v>51</v>
      </c>
      <c r="C8" s="43" t="s">
        <v>25</v>
      </c>
      <c r="D8" s="44"/>
      <c r="E8" s="45"/>
      <c r="F8" s="83"/>
      <c r="G8" s="47">
        <f>SUMIF(AE9:AE50,"&lt;&gt;NOR",G9:G50)</f>
        <v>0</v>
      </c>
      <c r="H8" s="46"/>
      <c r="I8" s="46">
        <f>SUM(I9:I50)</f>
        <v>0</v>
      </c>
      <c r="J8" s="46"/>
      <c r="K8" s="46">
        <f>SUM(K9:K50)</f>
        <v>0</v>
      </c>
      <c r="L8" s="46"/>
      <c r="M8" s="46">
        <f>SUM(M9:M50)</f>
        <v>0</v>
      </c>
      <c r="N8" s="48"/>
      <c r="O8" s="48">
        <f>SUM(O9:O50)</f>
        <v>0</v>
      </c>
      <c r="P8" s="48"/>
      <c r="Q8" s="48">
        <f>SUM(Q9:Q50)</f>
        <v>0</v>
      </c>
      <c r="R8" s="48"/>
      <c r="S8" s="48"/>
      <c r="T8" s="41"/>
      <c r="U8" s="48">
        <f>SUM(U9:U50)</f>
        <v>0</v>
      </c>
      <c r="AE8" s="18" t="s">
        <v>79</v>
      </c>
    </row>
    <row r="9" spans="1:60" ht="22.5" outlineLevel="1" x14ac:dyDescent="0.2">
      <c r="A9" s="49">
        <v>1</v>
      </c>
      <c r="B9" s="50" t="s">
        <v>80</v>
      </c>
      <c r="C9" s="51" t="s">
        <v>81</v>
      </c>
      <c r="D9" s="52" t="s">
        <v>82</v>
      </c>
      <c r="E9" s="53">
        <v>1</v>
      </c>
      <c r="F9" s="14">
        <v>0</v>
      </c>
      <c r="G9" s="54">
        <f>ROUND(E9*F9,2)</f>
        <v>0</v>
      </c>
      <c r="H9" s="54"/>
      <c r="I9" s="54">
        <f>ROUND(E9*H9,2)</f>
        <v>0</v>
      </c>
      <c r="J9" s="54"/>
      <c r="K9" s="54">
        <f>ROUND(E9*J9,2)</f>
        <v>0</v>
      </c>
      <c r="L9" s="54">
        <v>21</v>
      </c>
      <c r="M9" s="54">
        <f>G9*(1+L9/100)</f>
        <v>0</v>
      </c>
      <c r="N9" s="55">
        <v>0</v>
      </c>
      <c r="O9" s="55">
        <f>ROUND(E9*N9,5)</f>
        <v>0</v>
      </c>
      <c r="P9" s="55">
        <v>0</v>
      </c>
      <c r="Q9" s="55">
        <f>ROUND(E9*P9,5)</f>
        <v>0</v>
      </c>
      <c r="R9" s="55"/>
      <c r="S9" s="55"/>
      <c r="T9" s="56">
        <v>0</v>
      </c>
      <c r="U9" s="55">
        <f>ROUND(E9*T9,2)</f>
        <v>0</v>
      </c>
      <c r="V9" s="57"/>
      <c r="W9" s="57"/>
      <c r="X9" s="57"/>
      <c r="Y9" s="57"/>
      <c r="Z9" s="57"/>
      <c r="AA9" s="57"/>
      <c r="AB9" s="57"/>
      <c r="AC9" s="57"/>
      <c r="AD9" s="57"/>
      <c r="AE9" s="57" t="s">
        <v>83</v>
      </c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</row>
    <row r="10" spans="1:60" ht="22.5" outlineLevel="1" x14ac:dyDescent="0.2">
      <c r="A10" s="49">
        <v>2</v>
      </c>
      <c r="B10" s="50" t="s">
        <v>84</v>
      </c>
      <c r="C10" s="51" t="s">
        <v>85</v>
      </c>
      <c r="D10" s="52" t="s">
        <v>82</v>
      </c>
      <c r="E10" s="53">
        <v>1</v>
      </c>
      <c r="F10" s="14">
        <f>H10+J10</f>
        <v>0</v>
      </c>
      <c r="G10" s="54">
        <f>ROUND(E10*F10,2)</f>
        <v>0</v>
      </c>
      <c r="H10" s="54"/>
      <c r="I10" s="54">
        <f>ROUND(E10*H10,2)</f>
        <v>0</v>
      </c>
      <c r="J10" s="54"/>
      <c r="K10" s="54">
        <f>ROUND(E10*J10,2)</f>
        <v>0</v>
      </c>
      <c r="L10" s="54">
        <v>21</v>
      </c>
      <c r="M10" s="54">
        <f>G10*(1+L10/100)</f>
        <v>0</v>
      </c>
      <c r="N10" s="55">
        <v>0</v>
      </c>
      <c r="O10" s="55">
        <f>ROUND(E10*N10,5)</f>
        <v>0</v>
      </c>
      <c r="P10" s="55">
        <v>0</v>
      </c>
      <c r="Q10" s="55">
        <f>ROUND(E10*P10,5)</f>
        <v>0</v>
      </c>
      <c r="R10" s="55"/>
      <c r="S10" s="55"/>
      <c r="T10" s="56">
        <v>0</v>
      </c>
      <c r="U10" s="55">
        <f>ROUND(E10*T10,2)</f>
        <v>0</v>
      </c>
      <c r="V10" s="57"/>
      <c r="W10" s="57"/>
      <c r="X10" s="57"/>
      <c r="Y10" s="57"/>
      <c r="Z10" s="57"/>
      <c r="AA10" s="57"/>
      <c r="AB10" s="57"/>
      <c r="AC10" s="57"/>
      <c r="AD10" s="57"/>
      <c r="AE10" s="57" t="s">
        <v>83</v>
      </c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</row>
    <row r="11" spans="1:60" ht="22.5" outlineLevel="1" x14ac:dyDescent="0.2">
      <c r="A11" s="49">
        <v>3</v>
      </c>
      <c r="B11" s="50" t="s">
        <v>86</v>
      </c>
      <c r="C11" s="51" t="s">
        <v>87</v>
      </c>
      <c r="D11" s="52" t="s">
        <v>82</v>
      </c>
      <c r="E11" s="53">
        <v>1</v>
      </c>
      <c r="F11" s="14">
        <f>H11+J11</f>
        <v>0</v>
      </c>
      <c r="G11" s="54">
        <f>ROUND(E11*F11,2)</f>
        <v>0</v>
      </c>
      <c r="H11" s="54"/>
      <c r="I11" s="54">
        <f>ROUND(E11*H11,2)</f>
        <v>0</v>
      </c>
      <c r="J11" s="54"/>
      <c r="K11" s="54">
        <f>ROUND(E11*J11,2)</f>
        <v>0</v>
      </c>
      <c r="L11" s="54">
        <v>21</v>
      </c>
      <c r="M11" s="54">
        <f>G11*(1+L11/100)</f>
        <v>0</v>
      </c>
      <c r="N11" s="55">
        <v>0</v>
      </c>
      <c r="O11" s="55">
        <f>ROUND(E11*N11,5)</f>
        <v>0</v>
      </c>
      <c r="P11" s="55">
        <v>0</v>
      </c>
      <c r="Q11" s="55">
        <f>ROUND(E11*P11,5)</f>
        <v>0</v>
      </c>
      <c r="R11" s="55"/>
      <c r="S11" s="55"/>
      <c r="T11" s="56">
        <v>0</v>
      </c>
      <c r="U11" s="55">
        <f>ROUND(E11*T11,2)</f>
        <v>0</v>
      </c>
      <c r="V11" s="57"/>
      <c r="W11" s="57"/>
      <c r="X11" s="57"/>
      <c r="Y11" s="57"/>
      <c r="Z11" s="57"/>
      <c r="AA11" s="57"/>
      <c r="AB11" s="57"/>
      <c r="AC11" s="57"/>
      <c r="AD11" s="57"/>
      <c r="AE11" s="57" t="s">
        <v>83</v>
      </c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</row>
    <row r="12" spans="1:60" outlineLevel="1" x14ac:dyDescent="0.2">
      <c r="A12" s="49">
        <v>4</v>
      </c>
      <c r="B12" s="50" t="s">
        <v>88</v>
      </c>
      <c r="C12" s="51" t="s">
        <v>89</v>
      </c>
      <c r="D12" s="52" t="s">
        <v>82</v>
      </c>
      <c r="E12" s="53">
        <v>1</v>
      </c>
      <c r="F12" s="14">
        <f>H12+J12</f>
        <v>0</v>
      </c>
      <c r="G12" s="54">
        <f>ROUND(E12*F12,2)</f>
        <v>0</v>
      </c>
      <c r="H12" s="54"/>
      <c r="I12" s="54">
        <f>ROUND(E12*H12,2)</f>
        <v>0</v>
      </c>
      <c r="J12" s="54"/>
      <c r="K12" s="54">
        <f>ROUND(E12*J12,2)</f>
        <v>0</v>
      </c>
      <c r="L12" s="54">
        <v>21</v>
      </c>
      <c r="M12" s="54">
        <f>G12*(1+L12/100)</f>
        <v>0</v>
      </c>
      <c r="N12" s="55">
        <v>0</v>
      </c>
      <c r="O12" s="55">
        <f>ROUND(E12*N12,5)</f>
        <v>0</v>
      </c>
      <c r="P12" s="55">
        <v>0</v>
      </c>
      <c r="Q12" s="55">
        <f>ROUND(E12*P12,5)</f>
        <v>0</v>
      </c>
      <c r="R12" s="55"/>
      <c r="S12" s="55"/>
      <c r="T12" s="56">
        <v>0</v>
      </c>
      <c r="U12" s="55">
        <f>ROUND(E12*T12,2)</f>
        <v>0</v>
      </c>
      <c r="V12" s="57"/>
      <c r="W12" s="57"/>
      <c r="X12" s="57"/>
      <c r="Y12" s="57"/>
      <c r="Z12" s="57"/>
      <c r="AA12" s="57"/>
      <c r="AB12" s="57"/>
      <c r="AC12" s="57"/>
      <c r="AD12" s="57"/>
      <c r="AE12" s="57" t="s">
        <v>83</v>
      </c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</row>
    <row r="13" spans="1:60" ht="22.5" outlineLevel="1" x14ac:dyDescent="0.2">
      <c r="A13" s="49">
        <v>5</v>
      </c>
      <c r="B13" s="50" t="s">
        <v>90</v>
      </c>
      <c r="C13" s="51" t="s">
        <v>91</v>
      </c>
      <c r="D13" s="52" t="s">
        <v>82</v>
      </c>
      <c r="E13" s="53">
        <v>1</v>
      </c>
      <c r="F13" s="14">
        <f>H13+J13</f>
        <v>0</v>
      </c>
      <c r="G13" s="54">
        <f>ROUND(E13*F13,2)</f>
        <v>0</v>
      </c>
      <c r="H13" s="54"/>
      <c r="I13" s="54">
        <f>ROUND(E13*H13,2)</f>
        <v>0</v>
      </c>
      <c r="J13" s="54"/>
      <c r="K13" s="54">
        <f>ROUND(E13*J13,2)</f>
        <v>0</v>
      </c>
      <c r="L13" s="54">
        <v>21</v>
      </c>
      <c r="M13" s="54">
        <f>G13*(1+L13/100)</f>
        <v>0</v>
      </c>
      <c r="N13" s="55">
        <v>0</v>
      </c>
      <c r="O13" s="55">
        <f>ROUND(E13*N13,5)</f>
        <v>0</v>
      </c>
      <c r="P13" s="55">
        <v>0</v>
      </c>
      <c r="Q13" s="55">
        <f>ROUND(E13*P13,5)</f>
        <v>0</v>
      </c>
      <c r="R13" s="55"/>
      <c r="S13" s="55"/>
      <c r="T13" s="56">
        <v>0</v>
      </c>
      <c r="U13" s="55">
        <f>ROUND(E13*T13,2)</f>
        <v>0</v>
      </c>
      <c r="V13" s="57"/>
      <c r="W13" s="57"/>
      <c r="X13" s="57"/>
      <c r="Y13" s="57"/>
      <c r="Z13" s="57"/>
      <c r="AA13" s="57"/>
      <c r="AB13" s="57"/>
      <c r="AC13" s="57"/>
      <c r="AD13" s="57"/>
      <c r="AE13" s="57" t="s">
        <v>83</v>
      </c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</row>
    <row r="14" spans="1:60" outlineLevel="1" x14ac:dyDescent="0.2">
      <c r="A14" s="49">
        <v>6</v>
      </c>
      <c r="B14" s="50" t="s">
        <v>92</v>
      </c>
      <c r="C14" s="51" t="s">
        <v>93</v>
      </c>
      <c r="D14" s="52" t="s">
        <v>82</v>
      </c>
      <c r="E14" s="53">
        <v>1</v>
      </c>
      <c r="F14" s="14">
        <f>H14+J14</f>
        <v>0</v>
      </c>
      <c r="G14" s="54">
        <f>ROUND(E14*F14,2)</f>
        <v>0</v>
      </c>
      <c r="H14" s="54"/>
      <c r="I14" s="54">
        <f>ROUND(E14*H14,2)</f>
        <v>0</v>
      </c>
      <c r="J14" s="54"/>
      <c r="K14" s="54">
        <f>ROUND(E14*J14,2)</f>
        <v>0</v>
      </c>
      <c r="L14" s="54">
        <v>21</v>
      </c>
      <c r="M14" s="54">
        <f>G14*(1+L14/100)</f>
        <v>0</v>
      </c>
      <c r="N14" s="55">
        <v>0</v>
      </c>
      <c r="O14" s="55">
        <f>ROUND(E14*N14,5)</f>
        <v>0</v>
      </c>
      <c r="P14" s="55">
        <v>0</v>
      </c>
      <c r="Q14" s="55">
        <f>ROUND(E14*P14,5)</f>
        <v>0</v>
      </c>
      <c r="R14" s="55"/>
      <c r="S14" s="55"/>
      <c r="T14" s="56">
        <v>0</v>
      </c>
      <c r="U14" s="55">
        <f>ROUND(E14*T14,2)</f>
        <v>0</v>
      </c>
      <c r="V14" s="57"/>
      <c r="W14" s="57"/>
      <c r="X14" s="57"/>
      <c r="Y14" s="57"/>
      <c r="Z14" s="57"/>
      <c r="AA14" s="57"/>
      <c r="AB14" s="57"/>
      <c r="AC14" s="57"/>
      <c r="AD14" s="57"/>
      <c r="AE14" s="57" t="s">
        <v>83</v>
      </c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</row>
    <row r="15" spans="1:60" outlineLevel="1" x14ac:dyDescent="0.2">
      <c r="A15" s="49">
        <v>7</v>
      </c>
      <c r="B15" s="50" t="s">
        <v>94</v>
      </c>
      <c r="C15" s="51" t="s">
        <v>95</v>
      </c>
      <c r="D15" s="52" t="s">
        <v>82</v>
      </c>
      <c r="E15" s="53">
        <v>1</v>
      </c>
      <c r="F15" s="14">
        <f>H15+J15</f>
        <v>0</v>
      </c>
      <c r="G15" s="54">
        <f>ROUND(E15*F15,2)</f>
        <v>0</v>
      </c>
      <c r="H15" s="54"/>
      <c r="I15" s="54">
        <f>ROUND(E15*H15,2)</f>
        <v>0</v>
      </c>
      <c r="J15" s="54"/>
      <c r="K15" s="54">
        <f>ROUND(E15*J15,2)</f>
        <v>0</v>
      </c>
      <c r="L15" s="54">
        <v>21</v>
      </c>
      <c r="M15" s="54">
        <f>G15*(1+L15/100)</f>
        <v>0</v>
      </c>
      <c r="N15" s="55">
        <v>0</v>
      </c>
      <c r="O15" s="55">
        <f>ROUND(E15*N15,5)</f>
        <v>0</v>
      </c>
      <c r="P15" s="55">
        <v>0</v>
      </c>
      <c r="Q15" s="55">
        <f>ROUND(E15*P15,5)</f>
        <v>0</v>
      </c>
      <c r="R15" s="55"/>
      <c r="S15" s="55"/>
      <c r="T15" s="56">
        <v>0</v>
      </c>
      <c r="U15" s="55">
        <f>ROUND(E15*T15,2)</f>
        <v>0</v>
      </c>
      <c r="V15" s="57"/>
      <c r="W15" s="57"/>
      <c r="X15" s="57"/>
      <c r="Y15" s="57"/>
      <c r="Z15" s="57"/>
      <c r="AA15" s="57"/>
      <c r="AB15" s="57"/>
      <c r="AC15" s="57"/>
      <c r="AD15" s="57"/>
      <c r="AE15" s="57" t="s">
        <v>96</v>
      </c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</row>
    <row r="16" spans="1:60" outlineLevel="1" x14ac:dyDescent="0.2">
      <c r="A16" s="49">
        <v>8</v>
      </c>
      <c r="B16" s="50" t="s">
        <v>97</v>
      </c>
      <c r="C16" s="51" t="s">
        <v>98</v>
      </c>
      <c r="D16" s="52" t="s">
        <v>82</v>
      </c>
      <c r="E16" s="53">
        <v>1</v>
      </c>
      <c r="F16" s="14">
        <f>H16+J16</f>
        <v>0</v>
      </c>
      <c r="G16" s="54">
        <f>ROUND(E16*F16,2)</f>
        <v>0</v>
      </c>
      <c r="H16" s="54"/>
      <c r="I16" s="54">
        <f>ROUND(E16*H16,2)</f>
        <v>0</v>
      </c>
      <c r="J16" s="54"/>
      <c r="K16" s="54">
        <f>ROUND(E16*J16,2)</f>
        <v>0</v>
      </c>
      <c r="L16" s="54">
        <v>21</v>
      </c>
      <c r="M16" s="54">
        <f>G16*(1+L16/100)</f>
        <v>0</v>
      </c>
      <c r="N16" s="55">
        <v>0</v>
      </c>
      <c r="O16" s="55">
        <f>ROUND(E16*N16,5)</f>
        <v>0</v>
      </c>
      <c r="P16" s="55">
        <v>0</v>
      </c>
      <c r="Q16" s="55">
        <f>ROUND(E16*P16,5)</f>
        <v>0</v>
      </c>
      <c r="R16" s="55"/>
      <c r="S16" s="55"/>
      <c r="T16" s="56">
        <v>0</v>
      </c>
      <c r="U16" s="55">
        <f>ROUND(E16*T16,2)</f>
        <v>0</v>
      </c>
      <c r="V16" s="57"/>
      <c r="W16" s="57"/>
      <c r="X16" s="57"/>
      <c r="Y16" s="57"/>
      <c r="Z16" s="57"/>
      <c r="AA16" s="57"/>
      <c r="AB16" s="57"/>
      <c r="AC16" s="57"/>
      <c r="AD16" s="57"/>
      <c r="AE16" s="57" t="s">
        <v>96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</row>
    <row r="17" spans="1:60" outlineLevel="1" x14ac:dyDescent="0.2">
      <c r="A17" s="49">
        <v>9</v>
      </c>
      <c r="B17" s="50" t="s">
        <v>99</v>
      </c>
      <c r="C17" s="51" t="s">
        <v>100</v>
      </c>
      <c r="D17" s="52" t="s">
        <v>82</v>
      </c>
      <c r="E17" s="53">
        <v>1</v>
      </c>
      <c r="F17" s="14">
        <f>H17+J17</f>
        <v>0</v>
      </c>
      <c r="G17" s="54">
        <f>ROUND(E17*F17,2)</f>
        <v>0</v>
      </c>
      <c r="H17" s="54"/>
      <c r="I17" s="54">
        <f>ROUND(E17*H17,2)</f>
        <v>0</v>
      </c>
      <c r="J17" s="54"/>
      <c r="K17" s="54">
        <f>ROUND(E17*J17,2)</f>
        <v>0</v>
      </c>
      <c r="L17" s="54">
        <v>21</v>
      </c>
      <c r="M17" s="54">
        <f>G17*(1+L17/100)</f>
        <v>0</v>
      </c>
      <c r="N17" s="55">
        <v>0</v>
      </c>
      <c r="O17" s="55">
        <f>ROUND(E17*N17,5)</f>
        <v>0</v>
      </c>
      <c r="P17" s="55">
        <v>0</v>
      </c>
      <c r="Q17" s="55">
        <f>ROUND(E17*P17,5)</f>
        <v>0</v>
      </c>
      <c r="R17" s="55"/>
      <c r="S17" s="55"/>
      <c r="T17" s="56">
        <v>0</v>
      </c>
      <c r="U17" s="55">
        <f>ROUND(E17*T17,2)</f>
        <v>0</v>
      </c>
      <c r="V17" s="57"/>
      <c r="W17" s="57"/>
      <c r="X17" s="57"/>
      <c r="Y17" s="57"/>
      <c r="Z17" s="57"/>
      <c r="AA17" s="57"/>
      <c r="AB17" s="57"/>
      <c r="AC17" s="57"/>
      <c r="AD17" s="57"/>
      <c r="AE17" s="57" t="s">
        <v>83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</row>
    <row r="18" spans="1:60" ht="22.5" outlineLevel="1" x14ac:dyDescent="0.2">
      <c r="A18" s="49">
        <v>10</v>
      </c>
      <c r="B18" s="50" t="s">
        <v>101</v>
      </c>
      <c r="C18" s="51" t="s">
        <v>102</v>
      </c>
      <c r="D18" s="52" t="s">
        <v>82</v>
      </c>
      <c r="E18" s="53">
        <v>1</v>
      </c>
      <c r="F18" s="14">
        <f>H18+J18</f>
        <v>0</v>
      </c>
      <c r="G18" s="54">
        <f>ROUND(E18*F18,2)</f>
        <v>0</v>
      </c>
      <c r="H18" s="54"/>
      <c r="I18" s="54">
        <f>ROUND(E18*H18,2)</f>
        <v>0</v>
      </c>
      <c r="J18" s="54"/>
      <c r="K18" s="54">
        <f>ROUND(E18*J18,2)</f>
        <v>0</v>
      </c>
      <c r="L18" s="54">
        <v>21</v>
      </c>
      <c r="M18" s="54">
        <f>G18*(1+L18/100)</f>
        <v>0</v>
      </c>
      <c r="N18" s="55">
        <v>0</v>
      </c>
      <c r="O18" s="55">
        <f>ROUND(E18*N18,5)</f>
        <v>0</v>
      </c>
      <c r="P18" s="55">
        <v>0</v>
      </c>
      <c r="Q18" s="55">
        <f>ROUND(E18*P18,5)</f>
        <v>0</v>
      </c>
      <c r="R18" s="55"/>
      <c r="S18" s="55"/>
      <c r="T18" s="56">
        <v>0</v>
      </c>
      <c r="U18" s="55">
        <f>ROUND(E18*T18,2)</f>
        <v>0</v>
      </c>
      <c r="V18" s="57"/>
      <c r="W18" s="57"/>
      <c r="X18" s="57"/>
      <c r="Y18" s="57"/>
      <c r="Z18" s="57"/>
      <c r="AA18" s="57"/>
      <c r="AB18" s="57"/>
      <c r="AC18" s="57"/>
      <c r="AD18" s="57"/>
      <c r="AE18" s="57" t="s">
        <v>96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</row>
    <row r="19" spans="1:60" outlineLevel="1" x14ac:dyDescent="0.2">
      <c r="A19" s="49"/>
      <c r="B19" s="50"/>
      <c r="C19" s="58" t="s">
        <v>103</v>
      </c>
      <c r="D19" s="59"/>
      <c r="E19" s="60"/>
      <c r="F19" s="84"/>
      <c r="G19" s="54"/>
      <c r="H19" s="54"/>
      <c r="I19" s="54"/>
      <c r="J19" s="54"/>
      <c r="K19" s="54"/>
      <c r="L19" s="54"/>
      <c r="M19" s="54"/>
      <c r="N19" s="55"/>
      <c r="O19" s="55"/>
      <c r="P19" s="55"/>
      <c r="Q19" s="55"/>
      <c r="R19" s="55"/>
      <c r="S19" s="55"/>
      <c r="T19" s="56"/>
      <c r="U19" s="55"/>
      <c r="V19" s="57"/>
      <c r="W19" s="57"/>
      <c r="X19" s="57"/>
      <c r="Y19" s="57"/>
      <c r="Z19" s="57"/>
      <c r="AA19" s="57"/>
      <c r="AB19" s="57"/>
      <c r="AC19" s="57"/>
      <c r="AD19" s="57"/>
      <c r="AE19" s="57" t="s">
        <v>104</v>
      </c>
      <c r="AF19" s="57">
        <v>2</v>
      </c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</row>
    <row r="20" spans="1:60" ht="22.5" outlineLevel="1" x14ac:dyDescent="0.2">
      <c r="A20" s="49"/>
      <c r="B20" s="50"/>
      <c r="C20" s="61" t="s">
        <v>105</v>
      </c>
      <c r="D20" s="59"/>
      <c r="E20" s="60"/>
      <c r="F20" s="84"/>
      <c r="G20" s="54"/>
      <c r="H20" s="54"/>
      <c r="I20" s="54"/>
      <c r="J20" s="54"/>
      <c r="K20" s="54"/>
      <c r="L20" s="54"/>
      <c r="M20" s="54"/>
      <c r="N20" s="55"/>
      <c r="O20" s="55"/>
      <c r="P20" s="55"/>
      <c r="Q20" s="55"/>
      <c r="R20" s="55"/>
      <c r="S20" s="55"/>
      <c r="T20" s="56"/>
      <c r="U20" s="55"/>
      <c r="V20" s="57"/>
      <c r="W20" s="57"/>
      <c r="X20" s="57"/>
      <c r="Y20" s="57"/>
      <c r="Z20" s="57"/>
      <c r="AA20" s="57"/>
      <c r="AB20" s="57"/>
      <c r="AC20" s="57"/>
      <c r="AD20" s="57"/>
      <c r="AE20" s="57" t="s">
        <v>104</v>
      </c>
      <c r="AF20" s="57">
        <v>2</v>
      </c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</row>
    <row r="21" spans="1:60" outlineLevel="1" x14ac:dyDescent="0.2">
      <c r="A21" s="49"/>
      <c r="B21" s="50"/>
      <c r="C21" s="61" t="s">
        <v>106</v>
      </c>
      <c r="D21" s="59"/>
      <c r="E21" s="60"/>
      <c r="F21" s="84"/>
      <c r="G21" s="54"/>
      <c r="H21" s="54"/>
      <c r="I21" s="54"/>
      <c r="J21" s="54"/>
      <c r="K21" s="54"/>
      <c r="L21" s="54"/>
      <c r="M21" s="54"/>
      <c r="N21" s="55"/>
      <c r="O21" s="55"/>
      <c r="P21" s="55"/>
      <c r="Q21" s="55"/>
      <c r="R21" s="55"/>
      <c r="S21" s="55"/>
      <c r="T21" s="56"/>
      <c r="U21" s="55"/>
      <c r="V21" s="57"/>
      <c r="W21" s="57"/>
      <c r="X21" s="57"/>
      <c r="Y21" s="57"/>
      <c r="Z21" s="57"/>
      <c r="AA21" s="57"/>
      <c r="AB21" s="57"/>
      <c r="AC21" s="57"/>
      <c r="AD21" s="57"/>
      <c r="AE21" s="57" t="s">
        <v>104</v>
      </c>
      <c r="AF21" s="57">
        <v>2</v>
      </c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</row>
    <row r="22" spans="1:60" outlineLevel="1" x14ac:dyDescent="0.2">
      <c r="A22" s="49"/>
      <c r="B22" s="50"/>
      <c r="C22" s="61" t="s">
        <v>107</v>
      </c>
      <c r="D22" s="59"/>
      <c r="E22" s="60">
        <v>1</v>
      </c>
      <c r="F22" s="84"/>
      <c r="G22" s="54"/>
      <c r="H22" s="54"/>
      <c r="I22" s="54"/>
      <c r="J22" s="54"/>
      <c r="K22" s="54"/>
      <c r="L22" s="54"/>
      <c r="M22" s="54"/>
      <c r="N22" s="55"/>
      <c r="O22" s="55"/>
      <c r="P22" s="55"/>
      <c r="Q22" s="55"/>
      <c r="R22" s="55"/>
      <c r="S22" s="55"/>
      <c r="T22" s="56"/>
      <c r="U22" s="55"/>
      <c r="V22" s="57"/>
      <c r="W22" s="57"/>
      <c r="X22" s="57"/>
      <c r="Y22" s="57"/>
      <c r="Z22" s="57"/>
      <c r="AA22" s="57"/>
      <c r="AB22" s="57"/>
      <c r="AC22" s="57"/>
      <c r="AD22" s="57"/>
      <c r="AE22" s="57" t="s">
        <v>104</v>
      </c>
      <c r="AF22" s="57">
        <v>2</v>
      </c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</row>
    <row r="23" spans="1:60" outlineLevel="1" x14ac:dyDescent="0.2">
      <c r="A23" s="49"/>
      <c r="B23" s="50"/>
      <c r="C23" s="61" t="s">
        <v>108</v>
      </c>
      <c r="D23" s="59"/>
      <c r="E23" s="60">
        <v>1</v>
      </c>
      <c r="F23" s="84"/>
      <c r="G23" s="54"/>
      <c r="H23" s="54"/>
      <c r="I23" s="54"/>
      <c r="J23" s="54"/>
      <c r="K23" s="54"/>
      <c r="L23" s="54"/>
      <c r="M23" s="54"/>
      <c r="N23" s="55"/>
      <c r="O23" s="55"/>
      <c r="P23" s="55"/>
      <c r="Q23" s="55"/>
      <c r="R23" s="55"/>
      <c r="S23" s="55"/>
      <c r="T23" s="56"/>
      <c r="U23" s="55"/>
      <c r="V23" s="57"/>
      <c r="W23" s="57"/>
      <c r="X23" s="57"/>
      <c r="Y23" s="57"/>
      <c r="Z23" s="57"/>
      <c r="AA23" s="57"/>
      <c r="AB23" s="57"/>
      <c r="AC23" s="57"/>
      <c r="AD23" s="57"/>
      <c r="AE23" s="57" t="s">
        <v>104</v>
      </c>
      <c r="AF23" s="57">
        <v>2</v>
      </c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</row>
    <row r="24" spans="1:60" outlineLevel="1" x14ac:dyDescent="0.2">
      <c r="A24" s="49"/>
      <c r="B24" s="50"/>
      <c r="C24" s="58" t="s">
        <v>109</v>
      </c>
      <c r="D24" s="59"/>
      <c r="E24" s="60"/>
      <c r="F24" s="84"/>
      <c r="G24" s="54"/>
      <c r="H24" s="54"/>
      <c r="I24" s="54"/>
      <c r="J24" s="54"/>
      <c r="K24" s="54"/>
      <c r="L24" s="54"/>
      <c r="M24" s="54"/>
      <c r="N24" s="55"/>
      <c r="O24" s="55"/>
      <c r="P24" s="55"/>
      <c r="Q24" s="55"/>
      <c r="R24" s="55"/>
      <c r="S24" s="55"/>
      <c r="T24" s="56"/>
      <c r="U24" s="55"/>
      <c r="V24" s="57"/>
      <c r="W24" s="57"/>
      <c r="X24" s="57"/>
      <c r="Y24" s="57"/>
      <c r="Z24" s="57"/>
      <c r="AA24" s="57"/>
      <c r="AB24" s="57"/>
      <c r="AC24" s="57"/>
      <c r="AD24" s="57"/>
      <c r="AE24" s="57" t="s">
        <v>104</v>
      </c>
      <c r="AF24" s="57">
        <v>0</v>
      </c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</row>
    <row r="25" spans="1:60" outlineLevel="1" x14ac:dyDescent="0.2">
      <c r="A25" s="49"/>
      <c r="B25" s="50"/>
      <c r="C25" s="62" t="s">
        <v>110</v>
      </c>
      <c r="D25" s="63"/>
      <c r="E25" s="64">
        <v>1</v>
      </c>
      <c r="F25" s="84"/>
      <c r="G25" s="54"/>
      <c r="H25" s="54"/>
      <c r="I25" s="54"/>
      <c r="J25" s="54"/>
      <c r="K25" s="54"/>
      <c r="L25" s="54"/>
      <c r="M25" s="54"/>
      <c r="N25" s="55"/>
      <c r="O25" s="55"/>
      <c r="P25" s="55"/>
      <c r="Q25" s="55"/>
      <c r="R25" s="55"/>
      <c r="S25" s="55"/>
      <c r="T25" s="56"/>
      <c r="U25" s="55"/>
      <c r="V25" s="57"/>
      <c r="W25" s="57"/>
      <c r="X25" s="57"/>
      <c r="Y25" s="57"/>
      <c r="Z25" s="57"/>
      <c r="AA25" s="57"/>
      <c r="AB25" s="57"/>
      <c r="AC25" s="57"/>
      <c r="AD25" s="57"/>
      <c r="AE25" s="57" t="s">
        <v>104</v>
      </c>
      <c r="AF25" s="57">
        <v>0</v>
      </c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60" ht="22.5" outlineLevel="1" x14ac:dyDescent="0.2">
      <c r="A26" s="49">
        <v>11</v>
      </c>
      <c r="B26" s="50" t="s">
        <v>111</v>
      </c>
      <c r="C26" s="51" t="s">
        <v>112</v>
      </c>
      <c r="D26" s="52" t="s">
        <v>82</v>
      </c>
      <c r="E26" s="53">
        <v>1</v>
      </c>
      <c r="F26" s="14">
        <f>H26+J26</f>
        <v>0</v>
      </c>
      <c r="G26" s="54">
        <f>ROUND(E26*F26,2)</f>
        <v>0</v>
      </c>
      <c r="H26" s="54"/>
      <c r="I26" s="54">
        <f>ROUND(E26*H26,2)</f>
        <v>0</v>
      </c>
      <c r="J26" s="54"/>
      <c r="K26" s="54">
        <f>ROUND(E26*J26,2)</f>
        <v>0</v>
      </c>
      <c r="L26" s="54">
        <v>21</v>
      </c>
      <c r="M26" s="54">
        <f>G26*(1+L26/100)</f>
        <v>0</v>
      </c>
      <c r="N26" s="55">
        <v>0</v>
      </c>
      <c r="O26" s="55">
        <f>ROUND(E26*N26,5)</f>
        <v>0</v>
      </c>
      <c r="P26" s="55">
        <v>0</v>
      </c>
      <c r="Q26" s="55">
        <f>ROUND(E26*P26,5)</f>
        <v>0</v>
      </c>
      <c r="R26" s="55"/>
      <c r="S26" s="55"/>
      <c r="T26" s="56">
        <v>0</v>
      </c>
      <c r="U26" s="55">
        <f>ROUND(E26*T26,2)</f>
        <v>0</v>
      </c>
      <c r="V26" s="57"/>
      <c r="W26" s="57"/>
      <c r="X26" s="57"/>
      <c r="Y26" s="57"/>
      <c r="Z26" s="57"/>
      <c r="AA26" s="57"/>
      <c r="AB26" s="57"/>
      <c r="AC26" s="57"/>
      <c r="AD26" s="57"/>
      <c r="AE26" s="57" t="s">
        <v>96</v>
      </c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</row>
    <row r="27" spans="1:60" outlineLevel="1" x14ac:dyDescent="0.2">
      <c r="A27" s="49"/>
      <c r="B27" s="50"/>
      <c r="C27" s="58" t="s">
        <v>103</v>
      </c>
      <c r="D27" s="59"/>
      <c r="E27" s="60"/>
      <c r="F27" s="84"/>
      <c r="G27" s="54"/>
      <c r="H27" s="54"/>
      <c r="I27" s="54"/>
      <c r="J27" s="54"/>
      <c r="K27" s="54"/>
      <c r="L27" s="54"/>
      <c r="M27" s="54"/>
      <c r="N27" s="55"/>
      <c r="O27" s="55"/>
      <c r="P27" s="55"/>
      <c r="Q27" s="55"/>
      <c r="R27" s="55"/>
      <c r="S27" s="55"/>
      <c r="T27" s="56"/>
      <c r="U27" s="55"/>
      <c r="V27" s="57"/>
      <c r="W27" s="57"/>
      <c r="X27" s="57"/>
      <c r="Y27" s="57"/>
      <c r="Z27" s="57"/>
      <c r="AA27" s="57"/>
      <c r="AB27" s="57"/>
      <c r="AC27" s="57"/>
      <c r="AD27" s="57"/>
      <c r="AE27" s="57" t="s">
        <v>104</v>
      </c>
      <c r="AF27" s="57">
        <v>2</v>
      </c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</row>
    <row r="28" spans="1:60" ht="22.5" outlineLevel="1" x14ac:dyDescent="0.2">
      <c r="A28" s="49"/>
      <c r="B28" s="50"/>
      <c r="C28" s="61" t="s">
        <v>113</v>
      </c>
      <c r="D28" s="59"/>
      <c r="E28" s="60"/>
      <c r="F28" s="84"/>
      <c r="G28" s="54"/>
      <c r="H28" s="54"/>
      <c r="I28" s="54"/>
      <c r="J28" s="54"/>
      <c r="K28" s="54"/>
      <c r="L28" s="54"/>
      <c r="M28" s="54"/>
      <c r="N28" s="55"/>
      <c r="O28" s="55"/>
      <c r="P28" s="55"/>
      <c r="Q28" s="55"/>
      <c r="R28" s="55"/>
      <c r="S28" s="55"/>
      <c r="T28" s="56"/>
      <c r="U28" s="55"/>
      <c r="V28" s="57"/>
      <c r="W28" s="57"/>
      <c r="X28" s="57"/>
      <c r="Y28" s="57"/>
      <c r="Z28" s="57"/>
      <c r="AA28" s="57"/>
      <c r="AB28" s="57"/>
      <c r="AC28" s="57"/>
      <c r="AD28" s="57"/>
      <c r="AE28" s="57" t="s">
        <v>104</v>
      </c>
      <c r="AF28" s="57">
        <v>2</v>
      </c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</row>
    <row r="29" spans="1:60" outlineLevel="1" x14ac:dyDescent="0.2">
      <c r="A29" s="49"/>
      <c r="B29" s="50"/>
      <c r="C29" s="61" t="s">
        <v>106</v>
      </c>
      <c r="D29" s="59"/>
      <c r="E29" s="60"/>
      <c r="F29" s="84"/>
      <c r="G29" s="54"/>
      <c r="H29" s="54"/>
      <c r="I29" s="54"/>
      <c r="J29" s="54"/>
      <c r="K29" s="54"/>
      <c r="L29" s="54"/>
      <c r="M29" s="54"/>
      <c r="N29" s="55"/>
      <c r="O29" s="55"/>
      <c r="P29" s="55"/>
      <c r="Q29" s="55"/>
      <c r="R29" s="55"/>
      <c r="S29" s="55"/>
      <c r="T29" s="56"/>
      <c r="U29" s="55"/>
      <c r="V29" s="57"/>
      <c r="W29" s="57"/>
      <c r="X29" s="57"/>
      <c r="Y29" s="57"/>
      <c r="Z29" s="57"/>
      <c r="AA29" s="57"/>
      <c r="AB29" s="57"/>
      <c r="AC29" s="57"/>
      <c r="AD29" s="57"/>
      <c r="AE29" s="57" t="s">
        <v>104</v>
      </c>
      <c r="AF29" s="57">
        <v>2</v>
      </c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</row>
    <row r="30" spans="1:60" outlineLevel="1" x14ac:dyDescent="0.2">
      <c r="A30" s="49"/>
      <c r="B30" s="50"/>
      <c r="C30" s="61" t="s">
        <v>114</v>
      </c>
      <c r="D30" s="59"/>
      <c r="E30" s="60">
        <v>1</v>
      </c>
      <c r="F30" s="84"/>
      <c r="G30" s="54"/>
      <c r="H30" s="54"/>
      <c r="I30" s="54"/>
      <c r="J30" s="54"/>
      <c r="K30" s="54"/>
      <c r="L30" s="54"/>
      <c r="M30" s="54"/>
      <c r="N30" s="55"/>
      <c r="O30" s="55"/>
      <c r="P30" s="55"/>
      <c r="Q30" s="55"/>
      <c r="R30" s="55"/>
      <c r="S30" s="55"/>
      <c r="T30" s="56"/>
      <c r="U30" s="55"/>
      <c r="V30" s="57"/>
      <c r="W30" s="57"/>
      <c r="X30" s="57"/>
      <c r="Y30" s="57"/>
      <c r="Z30" s="57"/>
      <c r="AA30" s="57"/>
      <c r="AB30" s="57"/>
      <c r="AC30" s="57"/>
      <c r="AD30" s="57"/>
      <c r="AE30" s="57" t="s">
        <v>104</v>
      </c>
      <c r="AF30" s="57">
        <v>2</v>
      </c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</row>
    <row r="31" spans="1:60" outlineLevel="1" x14ac:dyDescent="0.2">
      <c r="A31" s="49"/>
      <c r="B31" s="50"/>
      <c r="C31" s="61" t="s">
        <v>115</v>
      </c>
      <c r="D31" s="59"/>
      <c r="E31" s="60">
        <v>1</v>
      </c>
      <c r="F31" s="84"/>
      <c r="G31" s="54"/>
      <c r="H31" s="54"/>
      <c r="I31" s="54"/>
      <c r="J31" s="54"/>
      <c r="K31" s="54"/>
      <c r="L31" s="54"/>
      <c r="M31" s="54"/>
      <c r="N31" s="55"/>
      <c r="O31" s="55"/>
      <c r="P31" s="55"/>
      <c r="Q31" s="55"/>
      <c r="R31" s="55"/>
      <c r="S31" s="55"/>
      <c r="T31" s="56"/>
      <c r="U31" s="55"/>
      <c r="V31" s="57"/>
      <c r="W31" s="57"/>
      <c r="X31" s="57"/>
      <c r="Y31" s="57"/>
      <c r="Z31" s="57"/>
      <c r="AA31" s="57"/>
      <c r="AB31" s="57"/>
      <c r="AC31" s="57"/>
      <c r="AD31" s="57"/>
      <c r="AE31" s="57" t="s">
        <v>104</v>
      </c>
      <c r="AF31" s="57">
        <v>2</v>
      </c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</row>
    <row r="32" spans="1:60" outlineLevel="1" x14ac:dyDescent="0.2">
      <c r="A32" s="49"/>
      <c r="B32" s="50"/>
      <c r="C32" s="58" t="s">
        <v>109</v>
      </c>
      <c r="D32" s="59"/>
      <c r="E32" s="60"/>
      <c r="F32" s="84"/>
      <c r="G32" s="54"/>
      <c r="H32" s="54"/>
      <c r="I32" s="54"/>
      <c r="J32" s="54"/>
      <c r="K32" s="54"/>
      <c r="L32" s="54"/>
      <c r="M32" s="54"/>
      <c r="N32" s="55"/>
      <c r="O32" s="55"/>
      <c r="P32" s="55"/>
      <c r="Q32" s="55"/>
      <c r="R32" s="55"/>
      <c r="S32" s="55"/>
      <c r="T32" s="56"/>
      <c r="U32" s="55"/>
      <c r="V32" s="57"/>
      <c r="W32" s="57"/>
      <c r="X32" s="57"/>
      <c r="Y32" s="57"/>
      <c r="Z32" s="57"/>
      <c r="AA32" s="57"/>
      <c r="AB32" s="57"/>
      <c r="AC32" s="57"/>
      <c r="AD32" s="57"/>
      <c r="AE32" s="57" t="s">
        <v>104</v>
      </c>
      <c r="AF32" s="57">
        <v>0</v>
      </c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</row>
    <row r="33" spans="1:60" outlineLevel="1" x14ac:dyDescent="0.2">
      <c r="A33" s="49"/>
      <c r="B33" s="50"/>
      <c r="C33" s="62" t="s">
        <v>110</v>
      </c>
      <c r="D33" s="63"/>
      <c r="E33" s="64">
        <v>1</v>
      </c>
      <c r="F33" s="84"/>
      <c r="G33" s="54"/>
      <c r="H33" s="54"/>
      <c r="I33" s="54"/>
      <c r="J33" s="54"/>
      <c r="K33" s="54"/>
      <c r="L33" s="54"/>
      <c r="M33" s="54"/>
      <c r="N33" s="55"/>
      <c r="O33" s="55"/>
      <c r="P33" s="55"/>
      <c r="Q33" s="55"/>
      <c r="R33" s="55"/>
      <c r="S33" s="55"/>
      <c r="T33" s="56"/>
      <c r="U33" s="55"/>
      <c r="V33" s="57"/>
      <c r="W33" s="57"/>
      <c r="X33" s="57"/>
      <c r="Y33" s="57"/>
      <c r="Z33" s="57"/>
      <c r="AA33" s="57"/>
      <c r="AB33" s="57"/>
      <c r="AC33" s="57"/>
      <c r="AD33" s="57"/>
      <c r="AE33" s="57" t="s">
        <v>104</v>
      </c>
      <c r="AF33" s="57">
        <v>0</v>
      </c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</row>
    <row r="34" spans="1:60" ht="22.5" outlineLevel="1" x14ac:dyDescent="0.2">
      <c r="A34" s="49">
        <v>12</v>
      </c>
      <c r="B34" s="50" t="s">
        <v>116</v>
      </c>
      <c r="C34" s="51" t="s">
        <v>117</v>
      </c>
      <c r="D34" s="52" t="s">
        <v>82</v>
      </c>
      <c r="E34" s="53">
        <v>1</v>
      </c>
      <c r="F34" s="14">
        <f>H34+J34</f>
        <v>0</v>
      </c>
      <c r="G34" s="54">
        <f>ROUND(E34*F34,2)</f>
        <v>0</v>
      </c>
      <c r="H34" s="54"/>
      <c r="I34" s="54">
        <f>ROUND(E34*H34,2)</f>
        <v>0</v>
      </c>
      <c r="J34" s="54"/>
      <c r="K34" s="54">
        <f>ROUND(E34*J34,2)</f>
        <v>0</v>
      </c>
      <c r="L34" s="54">
        <v>21</v>
      </c>
      <c r="M34" s="54">
        <f>G34*(1+L34/100)</f>
        <v>0</v>
      </c>
      <c r="N34" s="55">
        <v>0</v>
      </c>
      <c r="O34" s="55">
        <f>ROUND(E34*N34,5)</f>
        <v>0</v>
      </c>
      <c r="P34" s="55">
        <v>0</v>
      </c>
      <c r="Q34" s="55">
        <f>ROUND(E34*P34,5)</f>
        <v>0</v>
      </c>
      <c r="R34" s="55"/>
      <c r="S34" s="55"/>
      <c r="T34" s="56">
        <v>0</v>
      </c>
      <c r="U34" s="55">
        <f>ROUND(E34*T34,2)</f>
        <v>0</v>
      </c>
      <c r="V34" s="57"/>
      <c r="W34" s="57"/>
      <c r="X34" s="57"/>
      <c r="Y34" s="57"/>
      <c r="Z34" s="57"/>
      <c r="AA34" s="57"/>
      <c r="AB34" s="57"/>
      <c r="AC34" s="57"/>
      <c r="AD34" s="57"/>
      <c r="AE34" s="57" t="s">
        <v>96</v>
      </c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</row>
    <row r="35" spans="1:60" outlineLevel="1" x14ac:dyDescent="0.2">
      <c r="A35" s="49">
        <v>13</v>
      </c>
      <c r="B35" s="50" t="s">
        <v>118</v>
      </c>
      <c r="C35" s="51" t="s">
        <v>119</v>
      </c>
      <c r="D35" s="52" t="s">
        <v>82</v>
      </c>
      <c r="E35" s="53">
        <v>1</v>
      </c>
      <c r="F35" s="14">
        <f>H35+J35</f>
        <v>0</v>
      </c>
      <c r="G35" s="54">
        <f>ROUND(E35*F35,2)</f>
        <v>0</v>
      </c>
      <c r="H35" s="54"/>
      <c r="I35" s="54">
        <f>ROUND(E35*H35,2)</f>
        <v>0</v>
      </c>
      <c r="J35" s="54"/>
      <c r="K35" s="54">
        <f>ROUND(E35*J35,2)</f>
        <v>0</v>
      </c>
      <c r="L35" s="54">
        <v>21</v>
      </c>
      <c r="M35" s="54">
        <f>G35*(1+L35/100)</f>
        <v>0</v>
      </c>
      <c r="N35" s="55">
        <v>0</v>
      </c>
      <c r="O35" s="55">
        <f>ROUND(E35*N35,5)</f>
        <v>0</v>
      </c>
      <c r="P35" s="55">
        <v>0</v>
      </c>
      <c r="Q35" s="55">
        <f>ROUND(E35*P35,5)</f>
        <v>0</v>
      </c>
      <c r="R35" s="55"/>
      <c r="S35" s="55"/>
      <c r="T35" s="56">
        <v>0</v>
      </c>
      <c r="U35" s="55">
        <f>ROUND(E35*T35,2)</f>
        <v>0</v>
      </c>
      <c r="V35" s="57"/>
      <c r="W35" s="57"/>
      <c r="X35" s="57"/>
      <c r="Y35" s="57"/>
      <c r="Z35" s="57"/>
      <c r="AA35" s="57"/>
      <c r="AB35" s="57"/>
      <c r="AC35" s="57"/>
      <c r="AD35" s="57"/>
      <c r="AE35" s="57" t="s">
        <v>83</v>
      </c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</row>
    <row r="36" spans="1:60" outlineLevel="1" x14ac:dyDescent="0.2">
      <c r="A36" s="49">
        <v>14</v>
      </c>
      <c r="B36" s="50" t="s">
        <v>120</v>
      </c>
      <c r="C36" s="51" t="s">
        <v>121</v>
      </c>
      <c r="D36" s="52" t="s">
        <v>82</v>
      </c>
      <c r="E36" s="53">
        <v>1</v>
      </c>
      <c r="F36" s="14">
        <f>H36+J36</f>
        <v>0</v>
      </c>
      <c r="G36" s="54">
        <f>ROUND(E36*F36,2)</f>
        <v>0</v>
      </c>
      <c r="H36" s="54"/>
      <c r="I36" s="54">
        <f>ROUND(E36*H36,2)</f>
        <v>0</v>
      </c>
      <c r="J36" s="54"/>
      <c r="K36" s="54">
        <f>ROUND(E36*J36,2)</f>
        <v>0</v>
      </c>
      <c r="L36" s="54">
        <v>21</v>
      </c>
      <c r="M36" s="54">
        <f>G36*(1+L36/100)</f>
        <v>0</v>
      </c>
      <c r="N36" s="55">
        <v>0</v>
      </c>
      <c r="O36" s="55">
        <f>ROUND(E36*N36,5)</f>
        <v>0</v>
      </c>
      <c r="P36" s="55">
        <v>0</v>
      </c>
      <c r="Q36" s="55">
        <f>ROUND(E36*P36,5)</f>
        <v>0</v>
      </c>
      <c r="R36" s="55"/>
      <c r="S36" s="55"/>
      <c r="T36" s="56">
        <v>0</v>
      </c>
      <c r="U36" s="55">
        <f>ROUND(E36*T36,2)</f>
        <v>0</v>
      </c>
      <c r="V36" s="57"/>
      <c r="W36" s="57"/>
      <c r="X36" s="57"/>
      <c r="Y36" s="57"/>
      <c r="Z36" s="57"/>
      <c r="AA36" s="57"/>
      <c r="AB36" s="57"/>
      <c r="AC36" s="57"/>
      <c r="AD36" s="57"/>
      <c r="AE36" s="57" t="s">
        <v>83</v>
      </c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</row>
    <row r="37" spans="1:60" outlineLevel="1" x14ac:dyDescent="0.2">
      <c r="A37" s="49">
        <v>15</v>
      </c>
      <c r="B37" s="50" t="s">
        <v>122</v>
      </c>
      <c r="C37" s="51" t="s">
        <v>123</v>
      </c>
      <c r="D37" s="52" t="s">
        <v>82</v>
      </c>
      <c r="E37" s="53">
        <v>1</v>
      </c>
      <c r="F37" s="14">
        <f>H37+J37</f>
        <v>0</v>
      </c>
      <c r="G37" s="54">
        <f>ROUND(E37*F37,2)</f>
        <v>0</v>
      </c>
      <c r="H37" s="54"/>
      <c r="I37" s="54">
        <f>ROUND(E37*H37,2)</f>
        <v>0</v>
      </c>
      <c r="J37" s="54"/>
      <c r="K37" s="54">
        <f>ROUND(E37*J37,2)</f>
        <v>0</v>
      </c>
      <c r="L37" s="54">
        <v>21</v>
      </c>
      <c r="M37" s="54">
        <f>G37*(1+L37/100)</f>
        <v>0</v>
      </c>
      <c r="N37" s="55">
        <v>0</v>
      </c>
      <c r="O37" s="55">
        <f>ROUND(E37*N37,5)</f>
        <v>0</v>
      </c>
      <c r="P37" s="55">
        <v>0</v>
      </c>
      <c r="Q37" s="55">
        <f>ROUND(E37*P37,5)</f>
        <v>0</v>
      </c>
      <c r="R37" s="55"/>
      <c r="S37" s="55"/>
      <c r="T37" s="56">
        <v>0</v>
      </c>
      <c r="U37" s="55">
        <f>ROUND(E37*T37,2)</f>
        <v>0</v>
      </c>
      <c r="V37" s="57"/>
      <c r="W37" s="57"/>
      <c r="X37" s="57"/>
      <c r="Y37" s="57"/>
      <c r="Z37" s="57"/>
      <c r="AA37" s="57"/>
      <c r="AB37" s="57"/>
      <c r="AC37" s="57"/>
      <c r="AD37" s="57"/>
      <c r="AE37" s="57" t="s">
        <v>96</v>
      </c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</row>
    <row r="38" spans="1:60" outlineLevel="1" x14ac:dyDescent="0.2">
      <c r="A38" s="49"/>
      <c r="B38" s="50"/>
      <c r="C38" s="58" t="s">
        <v>103</v>
      </c>
      <c r="D38" s="59"/>
      <c r="E38" s="60"/>
      <c r="F38" s="84"/>
      <c r="G38" s="54"/>
      <c r="H38" s="54"/>
      <c r="I38" s="54"/>
      <c r="J38" s="54"/>
      <c r="K38" s="54"/>
      <c r="L38" s="54"/>
      <c r="M38" s="54"/>
      <c r="N38" s="55"/>
      <c r="O38" s="55"/>
      <c r="P38" s="55"/>
      <c r="Q38" s="55"/>
      <c r="R38" s="55"/>
      <c r="S38" s="55"/>
      <c r="T38" s="56"/>
      <c r="U38" s="55"/>
      <c r="V38" s="57"/>
      <c r="W38" s="57"/>
      <c r="X38" s="57"/>
      <c r="Y38" s="57"/>
      <c r="Z38" s="57"/>
      <c r="AA38" s="57"/>
      <c r="AB38" s="57"/>
      <c r="AC38" s="57"/>
      <c r="AD38" s="57"/>
      <c r="AE38" s="57" t="s">
        <v>104</v>
      </c>
      <c r="AF38" s="57">
        <v>2</v>
      </c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</row>
    <row r="39" spans="1:60" ht="22.5" outlineLevel="1" x14ac:dyDescent="0.2">
      <c r="A39" s="49"/>
      <c r="B39" s="50"/>
      <c r="C39" s="61" t="s">
        <v>124</v>
      </c>
      <c r="D39" s="59"/>
      <c r="E39" s="60"/>
      <c r="F39" s="84"/>
      <c r="G39" s="54"/>
      <c r="H39" s="54"/>
      <c r="I39" s="54"/>
      <c r="J39" s="54"/>
      <c r="K39" s="54"/>
      <c r="L39" s="54"/>
      <c r="M39" s="54"/>
      <c r="N39" s="55"/>
      <c r="O39" s="55"/>
      <c r="P39" s="55"/>
      <c r="Q39" s="55"/>
      <c r="R39" s="55"/>
      <c r="S39" s="55"/>
      <c r="T39" s="56"/>
      <c r="U39" s="55"/>
      <c r="V39" s="57"/>
      <c r="W39" s="57"/>
      <c r="X39" s="57"/>
      <c r="Y39" s="57"/>
      <c r="Z39" s="57"/>
      <c r="AA39" s="57"/>
      <c r="AB39" s="57"/>
      <c r="AC39" s="57"/>
      <c r="AD39" s="57"/>
      <c r="AE39" s="57" t="s">
        <v>104</v>
      </c>
      <c r="AF39" s="57">
        <v>2</v>
      </c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</row>
    <row r="40" spans="1:60" outlineLevel="1" x14ac:dyDescent="0.2">
      <c r="A40" s="49"/>
      <c r="B40" s="50"/>
      <c r="C40" s="61" t="s">
        <v>106</v>
      </c>
      <c r="D40" s="59"/>
      <c r="E40" s="60"/>
      <c r="F40" s="84"/>
      <c r="G40" s="54"/>
      <c r="H40" s="54"/>
      <c r="I40" s="54"/>
      <c r="J40" s="54"/>
      <c r="K40" s="54"/>
      <c r="L40" s="54"/>
      <c r="M40" s="54"/>
      <c r="N40" s="55"/>
      <c r="O40" s="55"/>
      <c r="P40" s="55"/>
      <c r="Q40" s="55"/>
      <c r="R40" s="55"/>
      <c r="S40" s="55"/>
      <c r="T40" s="56"/>
      <c r="U40" s="55"/>
      <c r="V40" s="57"/>
      <c r="W40" s="57"/>
      <c r="X40" s="57"/>
      <c r="Y40" s="57"/>
      <c r="Z40" s="57"/>
      <c r="AA40" s="57"/>
      <c r="AB40" s="57"/>
      <c r="AC40" s="57"/>
      <c r="AD40" s="57"/>
      <c r="AE40" s="57" t="s">
        <v>104</v>
      </c>
      <c r="AF40" s="57">
        <v>2</v>
      </c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</row>
    <row r="41" spans="1:60" ht="22.5" outlineLevel="1" x14ac:dyDescent="0.2">
      <c r="A41" s="49"/>
      <c r="B41" s="50"/>
      <c r="C41" s="61" t="s">
        <v>125</v>
      </c>
      <c r="D41" s="59"/>
      <c r="E41" s="60">
        <v>1</v>
      </c>
      <c r="F41" s="84"/>
      <c r="G41" s="54"/>
      <c r="H41" s="54"/>
      <c r="I41" s="54"/>
      <c r="J41" s="54"/>
      <c r="K41" s="54"/>
      <c r="L41" s="54"/>
      <c r="M41" s="54"/>
      <c r="N41" s="55"/>
      <c r="O41" s="55"/>
      <c r="P41" s="55"/>
      <c r="Q41" s="55"/>
      <c r="R41" s="55"/>
      <c r="S41" s="55"/>
      <c r="T41" s="56"/>
      <c r="U41" s="55"/>
      <c r="V41" s="57"/>
      <c r="W41" s="57"/>
      <c r="X41" s="57"/>
      <c r="Y41" s="57"/>
      <c r="Z41" s="57"/>
      <c r="AA41" s="57"/>
      <c r="AB41" s="57"/>
      <c r="AC41" s="57"/>
      <c r="AD41" s="57"/>
      <c r="AE41" s="57" t="s">
        <v>104</v>
      </c>
      <c r="AF41" s="57">
        <v>2</v>
      </c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</row>
    <row r="42" spans="1:60" ht="22.5" outlineLevel="1" x14ac:dyDescent="0.2">
      <c r="A42" s="49"/>
      <c r="B42" s="50"/>
      <c r="C42" s="61" t="s">
        <v>126</v>
      </c>
      <c r="D42" s="59"/>
      <c r="E42" s="60">
        <v>1</v>
      </c>
      <c r="F42" s="84"/>
      <c r="G42" s="54"/>
      <c r="H42" s="54"/>
      <c r="I42" s="54"/>
      <c r="J42" s="54"/>
      <c r="K42" s="54"/>
      <c r="L42" s="54"/>
      <c r="M42" s="54"/>
      <c r="N42" s="55"/>
      <c r="O42" s="55"/>
      <c r="P42" s="55"/>
      <c r="Q42" s="55"/>
      <c r="R42" s="55"/>
      <c r="S42" s="55"/>
      <c r="T42" s="56"/>
      <c r="U42" s="55"/>
      <c r="V42" s="57"/>
      <c r="W42" s="57"/>
      <c r="X42" s="57"/>
      <c r="Y42" s="57"/>
      <c r="Z42" s="57"/>
      <c r="AA42" s="57"/>
      <c r="AB42" s="57"/>
      <c r="AC42" s="57"/>
      <c r="AD42" s="57"/>
      <c r="AE42" s="57" t="s">
        <v>104</v>
      </c>
      <c r="AF42" s="57">
        <v>2</v>
      </c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</row>
    <row r="43" spans="1:60" outlineLevel="1" x14ac:dyDescent="0.2">
      <c r="A43" s="49"/>
      <c r="B43" s="50"/>
      <c r="C43" s="58" t="s">
        <v>109</v>
      </c>
      <c r="D43" s="59"/>
      <c r="E43" s="60"/>
      <c r="F43" s="84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5"/>
      <c r="S43" s="55"/>
      <c r="T43" s="56"/>
      <c r="U43" s="55"/>
      <c r="V43" s="57"/>
      <c r="W43" s="57"/>
      <c r="X43" s="57"/>
      <c r="Y43" s="57"/>
      <c r="Z43" s="57"/>
      <c r="AA43" s="57"/>
      <c r="AB43" s="57"/>
      <c r="AC43" s="57"/>
      <c r="AD43" s="57"/>
      <c r="AE43" s="57" t="s">
        <v>104</v>
      </c>
      <c r="AF43" s="57">
        <v>0</v>
      </c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</row>
    <row r="44" spans="1:60" outlineLevel="1" x14ac:dyDescent="0.2">
      <c r="A44" s="49"/>
      <c r="B44" s="50"/>
      <c r="C44" s="62" t="s">
        <v>110</v>
      </c>
      <c r="D44" s="63"/>
      <c r="E44" s="64">
        <v>1</v>
      </c>
      <c r="F44" s="84"/>
      <c r="G44" s="54"/>
      <c r="H44" s="54"/>
      <c r="I44" s="54"/>
      <c r="J44" s="54"/>
      <c r="K44" s="54"/>
      <c r="L44" s="54"/>
      <c r="M44" s="54"/>
      <c r="N44" s="55"/>
      <c r="O44" s="55"/>
      <c r="P44" s="55"/>
      <c r="Q44" s="55"/>
      <c r="R44" s="55"/>
      <c r="S44" s="55"/>
      <c r="T44" s="56"/>
      <c r="U44" s="55"/>
      <c r="V44" s="57"/>
      <c r="W44" s="57"/>
      <c r="X44" s="57"/>
      <c r="Y44" s="57"/>
      <c r="Z44" s="57"/>
      <c r="AA44" s="57"/>
      <c r="AB44" s="57"/>
      <c r="AC44" s="57"/>
      <c r="AD44" s="57"/>
      <c r="AE44" s="57" t="s">
        <v>104</v>
      </c>
      <c r="AF44" s="57">
        <v>0</v>
      </c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</row>
    <row r="45" spans="1:60" outlineLevel="1" x14ac:dyDescent="0.2">
      <c r="A45" s="49">
        <v>16</v>
      </c>
      <c r="B45" s="50" t="s">
        <v>127</v>
      </c>
      <c r="C45" s="51" t="s">
        <v>128</v>
      </c>
      <c r="D45" s="52" t="s">
        <v>82</v>
      </c>
      <c r="E45" s="53">
        <v>1</v>
      </c>
      <c r="F45" s="14">
        <f>H45+J45</f>
        <v>0</v>
      </c>
      <c r="G45" s="54">
        <f>ROUND(E45*F45,2)</f>
        <v>0</v>
      </c>
      <c r="H45" s="54"/>
      <c r="I45" s="54">
        <f>ROUND(E45*H45,2)</f>
        <v>0</v>
      </c>
      <c r="J45" s="54"/>
      <c r="K45" s="54">
        <f>ROUND(E45*J45,2)</f>
        <v>0</v>
      </c>
      <c r="L45" s="54">
        <v>21</v>
      </c>
      <c r="M45" s="54">
        <f>G45*(1+L45/100)</f>
        <v>0</v>
      </c>
      <c r="N45" s="55">
        <v>0</v>
      </c>
      <c r="O45" s="55">
        <f>ROUND(E45*N45,5)</f>
        <v>0</v>
      </c>
      <c r="P45" s="55">
        <v>0</v>
      </c>
      <c r="Q45" s="55">
        <f>ROUND(E45*P45,5)</f>
        <v>0</v>
      </c>
      <c r="R45" s="55"/>
      <c r="S45" s="55"/>
      <c r="T45" s="56">
        <v>0</v>
      </c>
      <c r="U45" s="55">
        <f>ROUND(E45*T45,2)</f>
        <v>0</v>
      </c>
      <c r="V45" s="57"/>
      <c r="W45" s="57"/>
      <c r="X45" s="57"/>
      <c r="Y45" s="57"/>
      <c r="Z45" s="57"/>
      <c r="AA45" s="57"/>
      <c r="AB45" s="57"/>
      <c r="AC45" s="57"/>
      <c r="AD45" s="57"/>
      <c r="AE45" s="57" t="s">
        <v>96</v>
      </c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</row>
    <row r="46" spans="1:60" ht="22.5" outlineLevel="1" x14ac:dyDescent="0.2">
      <c r="A46" s="49">
        <v>17</v>
      </c>
      <c r="B46" s="50" t="s">
        <v>129</v>
      </c>
      <c r="C46" s="51" t="s">
        <v>130</v>
      </c>
      <c r="D46" s="52" t="s">
        <v>82</v>
      </c>
      <c r="E46" s="53">
        <v>1</v>
      </c>
      <c r="F46" s="14">
        <f>H46+J46</f>
        <v>0</v>
      </c>
      <c r="G46" s="54">
        <f>ROUND(E46*F46,2)</f>
        <v>0</v>
      </c>
      <c r="H46" s="54"/>
      <c r="I46" s="54">
        <f>ROUND(E46*H46,2)</f>
        <v>0</v>
      </c>
      <c r="J46" s="54"/>
      <c r="K46" s="54">
        <f>ROUND(E46*J46,2)</f>
        <v>0</v>
      </c>
      <c r="L46" s="54">
        <v>21</v>
      </c>
      <c r="M46" s="54">
        <f>G46*(1+L46/100)</f>
        <v>0</v>
      </c>
      <c r="N46" s="55">
        <v>0</v>
      </c>
      <c r="O46" s="55">
        <f>ROUND(E46*N46,5)</f>
        <v>0</v>
      </c>
      <c r="P46" s="55">
        <v>0</v>
      </c>
      <c r="Q46" s="55">
        <f>ROUND(E46*P46,5)</f>
        <v>0</v>
      </c>
      <c r="R46" s="55"/>
      <c r="S46" s="55"/>
      <c r="T46" s="56">
        <v>0</v>
      </c>
      <c r="U46" s="55">
        <f>ROUND(E46*T46,2)</f>
        <v>0</v>
      </c>
      <c r="V46" s="57"/>
      <c r="W46" s="57"/>
      <c r="X46" s="57"/>
      <c r="Y46" s="57"/>
      <c r="Z46" s="57"/>
      <c r="AA46" s="57"/>
      <c r="AB46" s="57"/>
      <c r="AC46" s="57"/>
      <c r="AD46" s="57"/>
      <c r="AE46" s="57" t="s">
        <v>96</v>
      </c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</row>
    <row r="47" spans="1:60" outlineLevel="1" x14ac:dyDescent="0.2">
      <c r="A47" s="49">
        <v>18</v>
      </c>
      <c r="B47" s="50" t="s">
        <v>131</v>
      </c>
      <c r="C47" s="51" t="s">
        <v>132</v>
      </c>
      <c r="D47" s="52" t="s">
        <v>82</v>
      </c>
      <c r="E47" s="53">
        <v>1</v>
      </c>
      <c r="F47" s="14">
        <f>H47+J47</f>
        <v>0</v>
      </c>
      <c r="G47" s="54">
        <f>ROUND(E47*F47,2)</f>
        <v>0</v>
      </c>
      <c r="H47" s="54"/>
      <c r="I47" s="54">
        <f>ROUND(E47*H47,2)</f>
        <v>0</v>
      </c>
      <c r="J47" s="54"/>
      <c r="K47" s="54">
        <f>ROUND(E47*J47,2)</f>
        <v>0</v>
      </c>
      <c r="L47" s="54">
        <v>21</v>
      </c>
      <c r="M47" s="54">
        <f>G47*(1+L47/100)</f>
        <v>0</v>
      </c>
      <c r="N47" s="55">
        <v>0</v>
      </c>
      <c r="O47" s="55">
        <f>ROUND(E47*N47,5)</f>
        <v>0</v>
      </c>
      <c r="P47" s="55">
        <v>0</v>
      </c>
      <c r="Q47" s="55">
        <f>ROUND(E47*P47,5)</f>
        <v>0</v>
      </c>
      <c r="R47" s="55"/>
      <c r="S47" s="55"/>
      <c r="T47" s="56">
        <v>0</v>
      </c>
      <c r="U47" s="55">
        <f>ROUND(E47*T47,2)</f>
        <v>0</v>
      </c>
      <c r="V47" s="57"/>
      <c r="W47" s="57"/>
      <c r="X47" s="57"/>
      <c r="Y47" s="57"/>
      <c r="Z47" s="57"/>
      <c r="AA47" s="57"/>
      <c r="AB47" s="57"/>
      <c r="AC47" s="57"/>
      <c r="AD47" s="57"/>
      <c r="AE47" s="57" t="s">
        <v>83</v>
      </c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</row>
    <row r="48" spans="1:60" outlineLevel="1" x14ac:dyDescent="0.2">
      <c r="A48" s="49">
        <v>19</v>
      </c>
      <c r="B48" s="50" t="s">
        <v>133</v>
      </c>
      <c r="C48" s="51" t="s">
        <v>134</v>
      </c>
      <c r="D48" s="52" t="s">
        <v>82</v>
      </c>
      <c r="E48" s="53">
        <v>1</v>
      </c>
      <c r="F48" s="14">
        <f>H48+J48</f>
        <v>0</v>
      </c>
      <c r="G48" s="54">
        <f>ROUND(E48*F48,2)</f>
        <v>0</v>
      </c>
      <c r="H48" s="54"/>
      <c r="I48" s="54">
        <f>ROUND(E48*H48,2)</f>
        <v>0</v>
      </c>
      <c r="J48" s="54"/>
      <c r="K48" s="54">
        <f>ROUND(E48*J48,2)</f>
        <v>0</v>
      </c>
      <c r="L48" s="54">
        <v>21</v>
      </c>
      <c r="M48" s="54">
        <f>G48*(1+L48/100)</f>
        <v>0</v>
      </c>
      <c r="N48" s="55">
        <v>0</v>
      </c>
      <c r="O48" s="55">
        <f>ROUND(E48*N48,5)</f>
        <v>0</v>
      </c>
      <c r="P48" s="55">
        <v>0</v>
      </c>
      <c r="Q48" s="55">
        <f>ROUND(E48*P48,5)</f>
        <v>0</v>
      </c>
      <c r="R48" s="55"/>
      <c r="S48" s="55"/>
      <c r="T48" s="56">
        <v>0</v>
      </c>
      <c r="U48" s="55">
        <f>ROUND(E48*T48,2)</f>
        <v>0</v>
      </c>
      <c r="V48" s="57"/>
      <c r="W48" s="57"/>
      <c r="X48" s="57"/>
      <c r="Y48" s="57"/>
      <c r="Z48" s="57"/>
      <c r="AA48" s="57"/>
      <c r="AB48" s="57"/>
      <c r="AC48" s="57"/>
      <c r="AD48" s="57"/>
      <c r="AE48" s="57" t="s">
        <v>83</v>
      </c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</row>
    <row r="49" spans="1:60" ht="22.5" outlineLevel="1" x14ac:dyDescent="0.2">
      <c r="A49" s="49">
        <v>20</v>
      </c>
      <c r="B49" s="50" t="s">
        <v>135</v>
      </c>
      <c r="C49" s="51" t="s">
        <v>136</v>
      </c>
      <c r="D49" s="52" t="s">
        <v>82</v>
      </c>
      <c r="E49" s="53">
        <v>1</v>
      </c>
      <c r="F49" s="14">
        <f>H49+J49</f>
        <v>0</v>
      </c>
      <c r="G49" s="54">
        <f>ROUND(E49*F49,2)</f>
        <v>0</v>
      </c>
      <c r="H49" s="54"/>
      <c r="I49" s="54">
        <f>ROUND(E49*H49,2)</f>
        <v>0</v>
      </c>
      <c r="J49" s="54"/>
      <c r="K49" s="54">
        <f>ROUND(E49*J49,2)</f>
        <v>0</v>
      </c>
      <c r="L49" s="54">
        <v>21</v>
      </c>
      <c r="M49" s="54">
        <f>G49*(1+L49/100)</f>
        <v>0</v>
      </c>
      <c r="N49" s="55">
        <v>0</v>
      </c>
      <c r="O49" s="55">
        <f>ROUND(E49*N49,5)</f>
        <v>0</v>
      </c>
      <c r="P49" s="55">
        <v>0</v>
      </c>
      <c r="Q49" s="55">
        <f>ROUND(E49*P49,5)</f>
        <v>0</v>
      </c>
      <c r="R49" s="55"/>
      <c r="S49" s="55"/>
      <c r="T49" s="56">
        <v>0</v>
      </c>
      <c r="U49" s="55">
        <f>ROUND(E49*T49,2)</f>
        <v>0</v>
      </c>
      <c r="V49" s="57"/>
      <c r="W49" s="57"/>
      <c r="X49" s="57"/>
      <c r="Y49" s="57"/>
      <c r="Z49" s="57"/>
      <c r="AA49" s="57"/>
      <c r="AB49" s="57"/>
      <c r="AC49" s="57"/>
      <c r="AD49" s="57"/>
      <c r="AE49" s="57" t="s">
        <v>83</v>
      </c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</row>
    <row r="50" spans="1:60" ht="22.5" outlineLevel="1" x14ac:dyDescent="0.2">
      <c r="A50" s="65">
        <v>21</v>
      </c>
      <c r="B50" s="66" t="s">
        <v>137</v>
      </c>
      <c r="C50" s="67" t="s">
        <v>138</v>
      </c>
      <c r="D50" s="68" t="s">
        <v>82</v>
      </c>
      <c r="E50" s="69">
        <v>1</v>
      </c>
      <c r="F50" s="15">
        <f>H50+J50</f>
        <v>0</v>
      </c>
      <c r="G50" s="70">
        <f>ROUND(E50*F50,2)</f>
        <v>0</v>
      </c>
      <c r="H50" s="70"/>
      <c r="I50" s="70">
        <f>ROUND(E50*H50,2)</f>
        <v>0</v>
      </c>
      <c r="J50" s="70"/>
      <c r="K50" s="70">
        <f>ROUND(E50*J50,2)</f>
        <v>0</v>
      </c>
      <c r="L50" s="70">
        <v>21</v>
      </c>
      <c r="M50" s="70">
        <f>G50*(1+L50/100)</f>
        <v>0</v>
      </c>
      <c r="N50" s="71">
        <v>0</v>
      </c>
      <c r="O50" s="71">
        <f>ROUND(E50*N50,5)</f>
        <v>0</v>
      </c>
      <c r="P50" s="71">
        <v>0</v>
      </c>
      <c r="Q50" s="71">
        <f>ROUND(E50*P50,5)</f>
        <v>0</v>
      </c>
      <c r="R50" s="71"/>
      <c r="S50" s="71"/>
      <c r="T50" s="72">
        <v>0</v>
      </c>
      <c r="U50" s="71">
        <f>ROUND(E50*T50,2)</f>
        <v>0</v>
      </c>
      <c r="V50" s="57"/>
      <c r="W50" s="57"/>
      <c r="X50" s="57"/>
      <c r="Y50" s="57"/>
      <c r="Z50" s="57"/>
      <c r="AA50" s="57"/>
      <c r="AB50" s="57"/>
      <c r="AC50" s="57"/>
      <c r="AD50" s="57"/>
      <c r="AE50" s="57" t="s">
        <v>83</v>
      </c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</row>
    <row r="51" spans="1:60" x14ac:dyDescent="0.2">
      <c r="A51" s="73"/>
      <c r="B51" s="74" t="s">
        <v>139</v>
      </c>
      <c r="C51" s="75" t="s">
        <v>139</v>
      </c>
      <c r="D51" s="73"/>
      <c r="E51" s="73"/>
      <c r="F51" s="85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AC51" s="18">
        <v>15</v>
      </c>
      <c r="AD51" s="18">
        <v>21</v>
      </c>
    </row>
    <row r="52" spans="1:60" x14ac:dyDescent="0.2">
      <c r="C52" s="76"/>
      <c r="AE52" s="18" t="s">
        <v>140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H41" sqref="H41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9" t="s">
        <v>38</v>
      </c>
      <c r="B2" s="9"/>
      <c r="C2" s="9"/>
      <c r="D2" s="9"/>
      <c r="E2" s="9"/>
      <c r="F2" s="9"/>
      <c r="G2" s="9"/>
    </row>
  </sheetData>
  <sheetProtection password="C15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VRN</vt:lpstr>
      <vt:lpstr>VzorPolozky</vt:lpstr>
      <vt:lpstr>VRN</vt:lpstr>
      <vt:lpstr>Pokyny pro vyplnění</vt:lpstr>
      <vt:lpstr>'K.L. - VRN'!CelkemDPHVypocet</vt:lpstr>
      <vt:lpstr>CenaCelkem</vt:lpstr>
      <vt:lpstr>CenaCelkemBezDPH</vt:lpstr>
      <vt:lpstr>'K.L. - VRN'!CenaCelkemVypocet</vt:lpstr>
      <vt:lpstr>cisloobjektu</vt:lpstr>
      <vt:lpstr>'K.L. - VRN'!CisloStavby</vt:lpstr>
      <vt:lpstr>CisloStavebnihoRozpoctu</vt:lpstr>
      <vt:lpstr>dadresa</vt:lpstr>
      <vt:lpstr>'K.L. - VRN'!DIČ</vt:lpstr>
      <vt:lpstr>dmisto</vt:lpstr>
      <vt:lpstr>DPHSni</vt:lpstr>
      <vt:lpstr>DPHZakl</vt:lpstr>
      <vt:lpstr>'K.L. - VRN'!dpsc</vt:lpstr>
      <vt:lpstr>'K.L. - VRN'!IČO</vt:lpstr>
      <vt:lpstr>Mena</vt:lpstr>
      <vt:lpstr>MistoStavby</vt:lpstr>
      <vt:lpstr>nazevobjektu</vt:lpstr>
      <vt:lpstr>'K.L. - VRN'!NazevStavby</vt:lpstr>
      <vt:lpstr>NazevStavebnihoRozpoctu</vt:lpstr>
      <vt:lpstr>oadresa</vt:lpstr>
      <vt:lpstr>'K.L. - VRN'!Objednatel</vt:lpstr>
      <vt:lpstr>'K.L. - VRN'!Objekt</vt:lpstr>
      <vt:lpstr>'K.L. - VRN'!Oblast_tisku</vt:lpstr>
      <vt:lpstr>VRN!Oblast_tisku</vt:lpstr>
      <vt:lpstr>'K.L. - VRN'!odic</vt:lpstr>
      <vt:lpstr>'K.L. - VRN'!oico</vt:lpstr>
      <vt:lpstr>'K.L. - VRN'!omisto</vt:lpstr>
      <vt:lpstr>'K.L. - VRN'!onazev</vt:lpstr>
      <vt:lpstr>'K.L.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VRN'!SazbaDPH1</vt:lpstr>
      <vt:lpstr>'K.L. - VRN'!SazbaDPH2</vt:lpstr>
      <vt:lpstr>Vypracoval</vt:lpstr>
      <vt:lpstr>ZakladDPHSni</vt:lpstr>
      <vt:lpstr>'K.L. - VRN'!ZakladDPHSniVypocet</vt:lpstr>
      <vt:lpstr>ZakladDPHZakl</vt:lpstr>
      <vt:lpstr>'K.L. - VRN'!ZakladDPHZaklVypocet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2023-10-10T06:36:43Z</dcterms:modified>
</cp:coreProperties>
</file>